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業主導型保育助成\60.ポータルページ\Excelファイル\Ver1.9\"/>
    </mc:Choice>
  </mc:AlternateContent>
  <bookViews>
    <workbookView xWindow="15" yWindow="30" windowWidth="18435" windowHeight="11850" tabRatio="904"/>
  </bookViews>
  <sheets>
    <sheet name="＜様式1号＞助成申込書" sheetId="1" r:id="rId1"/>
    <sheet name="＜様式1-1号＞所要額調書" sheetId="43" r:id="rId2"/>
    <sheet name="＜様式1-2号＞算定額（見込）調書" sheetId="17" r:id="rId3"/>
    <sheet name="集計シート" sheetId="44" r:id="rId4"/>
  </sheets>
  <definedNames>
    <definedName name="_xlnm.Print_Area" localSheetId="1">'＜様式1-1号＞所要額調書'!$A$1:$I$34</definedName>
    <definedName name="_xlnm.Print_Area" localSheetId="2">'＜様式1-2号＞算定額（見込）調書'!$A$1:$AE$122</definedName>
    <definedName name="_xlnm.Print_Area" localSheetId="0">'＜様式1号＞助成申込書'!$A$1:$T$55</definedName>
    <definedName name="_xlnm.Print_Area" localSheetId="3">集計シート!$A$1:$AF$103</definedName>
  </definedNames>
  <calcPr calcId="152511"/>
</workbook>
</file>

<file path=xl/calcChain.xml><?xml version="1.0" encoding="utf-8"?>
<calcChain xmlns="http://schemas.openxmlformats.org/spreadsheetml/2006/main">
  <c r="X86" i="44" l="1"/>
  <c r="Y31" i="44" l="1"/>
  <c r="Y32" i="44"/>
  <c r="C86" i="44" l="1"/>
  <c r="J32" i="44"/>
  <c r="J31" i="44"/>
  <c r="L84" i="17" l="1"/>
  <c r="C94" i="44"/>
  <c r="O86" i="44"/>
  <c r="W80" i="44"/>
  <c r="Q80" i="44"/>
  <c r="W71" i="44"/>
  <c r="W70" i="44"/>
  <c r="W69" i="44"/>
  <c r="W68" i="44"/>
  <c r="Q70" i="44"/>
  <c r="Q69" i="44"/>
  <c r="Q68" i="44"/>
  <c r="K70" i="44"/>
  <c r="K69" i="44"/>
  <c r="K68" i="44"/>
  <c r="AK63" i="44"/>
  <c r="AK61" i="44"/>
  <c r="S45" i="44"/>
  <c r="S44" i="44"/>
  <c r="S43" i="44"/>
  <c r="M44" i="44"/>
  <c r="M43" i="44"/>
  <c r="H44" i="44"/>
  <c r="H43" i="44"/>
  <c r="Y33" i="44"/>
  <c r="P32" i="44"/>
  <c r="P31" i="44"/>
  <c r="I86" i="44" l="1"/>
  <c r="B10" i="43" l="1"/>
  <c r="Q40" i="1" l="1"/>
  <c r="Q41" i="1"/>
  <c r="G4" i="43"/>
  <c r="L85" i="17" l="1"/>
  <c r="P22" i="44" l="1"/>
  <c r="X8" i="44"/>
  <c r="Q8" i="44"/>
  <c r="J8" i="44"/>
  <c r="C8" i="44"/>
  <c r="K37" i="44" l="1"/>
  <c r="G37" i="44"/>
  <c r="AG74" i="44" l="1"/>
  <c r="AH129" i="44" l="1"/>
  <c r="AI2" i="44" l="1"/>
  <c r="V32" i="44" l="1"/>
  <c r="AI153" i="44"/>
  <c r="AG90" i="44"/>
  <c r="C80" i="44"/>
  <c r="AQ95" i="44"/>
  <c r="AQ94" i="44"/>
  <c r="AC65" i="44"/>
  <c r="AA65" i="44"/>
  <c r="X65" i="44"/>
  <c r="U65" i="44"/>
  <c r="R65" i="44"/>
  <c r="N65" i="44"/>
  <c r="I65" i="44"/>
  <c r="F65" i="44"/>
  <c r="AI106" i="44" s="1"/>
  <c r="C65" i="44"/>
  <c r="D62" i="44"/>
  <c r="AH104" i="44" s="1"/>
  <c r="D58" i="44"/>
  <c r="AH101" i="44" s="1"/>
  <c r="D54" i="44"/>
  <c r="AH94" i="44" s="1"/>
  <c r="AC61" i="44"/>
  <c r="AA61" i="44"/>
  <c r="X61" i="44"/>
  <c r="U61" i="44"/>
  <c r="R61" i="44"/>
  <c r="N61" i="44"/>
  <c r="I61" i="44"/>
  <c r="F61" i="44"/>
  <c r="AJ101" i="44" s="1"/>
  <c r="C61" i="44"/>
  <c r="AH29" i="44"/>
  <c r="V31" i="44" s="1"/>
  <c r="U86" i="44"/>
  <c r="AO6" i="44"/>
  <c r="AR6" i="44"/>
  <c r="C16" i="44"/>
  <c r="AJ106" i="44" l="1"/>
  <c r="AH106" i="44"/>
  <c r="AH96" i="44"/>
  <c r="AI101" i="44"/>
  <c r="AH99" i="44"/>
  <c r="E11" i="17"/>
  <c r="M29" i="17"/>
  <c r="M30" i="17"/>
  <c r="M31" i="17"/>
  <c r="M28" i="17"/>
  <c r="F33" i="17" l="1"/>
  <c r="G11" i="17"/>
  <c r="S37" i="44"/>
  <c r="AC77" i="44"/>
  <c r="AC57" i="44"/>
  <c r="F57" i="44"/>
  <c r="AI82" i="44"/>
  <c r="AJ82" i="44"/>
  <c r="AK82" i="44"/>
  <c r="AL82" i="44"/>
  <c r="AM82" i="44"/>
  <c r="AH82" i="44"/>
  <c r="AI78" i="44"/>
  <c r="AJ78" i="44"/>
  <c r="AK78" i="44"/>
  <c r="AL78" i="44"/>
  <c r="AM78" i="44"/>
  <c r="AH78" i="44"/>
  <c r="J5" i="44"/>
  <c r="G13" i="17" l="1"/>
  <c r="G17" i="17"/>
  <c r="G16" i="17"/>
  <c r="G20" i="17"/>
  <c r="G15" i="17"/>
  <c r="G19" i="17"/>
  <c r="G12" i="17"/>
  <c r="G14" i="17"/>
  <c r="G18" i="17"/>
  <c r="J33" i="17"/>
  <c r="I11" i="17"/>
  <c r="N33" i="17" s="1"/>
  <c r="AG37" i="44"/>
  <c r="AG36" i="44"/>
  <c r="I14" i="17" l="1"/>
  <c r="I18" i="17"/>
  <c r="I12" i="17"/>
  <c r="I13" i="17"/>
  <c r="I17" i="17"/>
  <c r="I19" i="17"/>
  <c r="I16" i="17"/>
  <c r="I20" i="17"/>
  <c r="I15" i="17"/>
  <c r="K11" i="17"/>
  <c r="AR5" i="44"/>
  <c r="AR7" i="44"/>
  <c r="AR8" i="44"/>
  <c r="AR4" i="44"/>
  <c r="C14" i="44"/>
  <c r="C15" i="44"/>
  <c r="C17" i="44"/>
  <c r="AM23" i="44"/>
  <c r="AM21" i="44"/>
  <c r="AM19" i="44"/>
  <c r="AM17" i="44"/>
  <c r="AL23" i="44"/>
  <c r="AL21" i="44"/>
  <c r="AL19" i="44"/>
  <c r="AL17" i="44"/>
  <c r="AK23" i="44"/>
  <c r="AK21" i="44"/>
  <c r="AK19" i="44"/>
  <c r="AK17" i="44"/>
  <c r="AJ23" i="44"/>
  <c r="AJ21" i="44"/>
  <c r="AJ19" i="44"/>
  <c r="AJ17" i="44"/>
  <c r="AH23" i="44"/>
  <c r="AH21" i="44"/>
  <c r="AH19" i="44"/>
  <c r="AH17" i="44"/>
  <c r="K15" i="17" l="1"/>
  <c r="K19" i="17"/>
  <c r="K14" i="17"/>
  <c r="K20" i="17"/>
  <c r="K18" i="17"/>
  <c r="K12" i="17"/>
  <c r="K13" i="17"/>
  <c r="K17" i="17"/>
  <c r="K16" i="17"/>
  <c r="R33" i="17"/>
  <c r="M11" i="17"/>
  <c r="H83" i="44"/>
  <c r="AO148" i="44"/>
  <c r="AO147" i="44"/>
  <c r="AO146" i="44"/>
  <c r="AO145" i="44"/>
  <c r="AO144" i="44"/>
  <c r="AO143" i="44"/>
  <c r="AO142" i="44"/>
  <c r="AO136" i="44"/>
  <c r="AO135" i="44"/>
  <c r="AO134" i="44"/>
  <c r="AO133" i="44"/>
  <c r="AO132" i="44"/>
  <c r="AO131" i="44"/>
  <c r="AO130" i="44"/>
  <c r="AO129" i="44"/>
  <c r="AA77" i="44"/>
  <c r="X77" i="44"/>
  <c r="U77" i="44"/>
  <c r="R77" i="44"/>
  <c r="O77" i="44"/>
  <c r="L77" i="44"/>
  <c r="I77" i="44"/>
  <c r="F77" i="44"/>
  <c r="C77" i="44"/>
  <c r="C57" i="44"/>
  <c r="AQ96" i="44"/>
  <c r="AO96" i="44"/>
  <c r="AO95" i="44"/>
  <c r="AO123" i="44" s="1"/>
  <c r="AO94" i="44"/>
  <c r="AA57" i="44"/>
  <c r="X57" i="44"/>
  <c r="U57" i="44"/>
  <c r="R57" i="44"/>
  <c r="N57" i="44"/>
  <c r="I57" i="44"/>
  <c r="AJ96" i="44"/>
  <c r="M50" i="44"/>
  <c r="M49" i="44"/>
  <c r="M51" i="44"/>
  <c r="M16" i="17" l="1"/>
  <c r="M20" i="17"/>
  <c r="M15" i="17"/>
  <c r="M19" i="17"/>
  <c r="M17" i="17"/>
  <c r="M14" i="17"/>
  <c r="M18" i="17"/>
  <c r="M12" i="17"/>
  <c r="M13" i="17"/>
  <c r="V33" i="17"/>
  <c r="AI129" i="44"/>
  <c r="K80" i="44"/>
  <c r="AO111" i="44"/>
  <c r="AI104" i="44"/>
  <c r="AJ104" i="44"/>
  <c r="AJ99" i="44"/>
  <c r="AI99" i="44"/>
  <c r="AJ94" i="44"/>
  <c r="AI94" i="44"/>
  <c r="O11" i="17"/>
  <c r="AJ80" i="44"/>
  <c r="AI80" i="44"/>
  <c r="AH80" i="44"/>
  <c r="AO118" i="44"/>
  <c r="AO106" i="44"/>
  <c r="AO122" i="44"/>
  <c r="AO102" i="44"/>
  <c r="AO110" i="44"/>
  <c r="AO114" i="44"/>
  <c r="AO100" i="44"/>
  <c r="AO104" i="44"/>
  <c r="AO108" i="44"/>
  <c r="AO112" i="44"/>
  <c r="AO116" i="44"/>
  <c r="AO120" i="44"/>
  <c r="AO101" i="44"/>
  <c r="AO105" i="44"/>
  <c r="AO109" i="44"/>
  <c r="AO113" i="44"/>
  <c r="AO117" i="44"/>
  <c r="AO121" i="44"/>
  <c r="AO103" i="44"/>
  <c r="AO107" i="44"/>
  <c r="AO115" i="44"/>
  <c r="AO119" i="44"/>
  <c r="AK131" i="44"/>
  <c r="AJ129" i="44"/>
  <c r="AI96" i="44"/>
  <c r="AK129" i="44" l="1"/>
  <c r="O13" i="17"/>
  <c r="O17" i="17"/>
  <c r="O16" i="17"/>
  <c r="O20" i="17"/>
  <c r="O18" i="17"/>
  <c r="O12" i="17"/>
  <c r="O15" i="17"/>
  <c r="O19" i="17"/>
  <c r="O14" i="17"/>
  <c r="Z33" i="17"/>
  <c r="AK101" i="44"/>
  <c r="AK106" i="44"/>
  <c r="AK80" i="44"/>
  <c r="Q11" i="17"/>
  <c r="S11" i="17" s="1"/>
  <c r="AK96" i="44"/>
  <c r="Q14" i="17" l="1"/>
  <c r="Q18" i="17"/>
  <c r="Q12" i="17"/>
  <c r="Q17" i="17"/>
  <c r="Q15" i="17"/>
  <c r="Q19" i="17"/>
  <c r="Q13" i="17"/>
  <c r="Q16" i="17"/>
  <c r="Q20" i="17"/>
  <c r="F39" i="17"/>
  <c r="AL80" i="44"/>
  <c r="Q40" i="44"/>
  <c r="AJ46" i="44"/>
  <c r="AJ44" i="44"/>
  <c r="AI46" i="44"/>
  <c r="D32" i="44" s="1"/>
  <c r="AI44" i="44"/>
  <c r="D31" i="44" s="1"/>
  <c r="AJ52" i="44"/>
  <c r="AJ51" i="44"/>
  <c r="AJ50" i="44"/>
  <c r="AJ49" i="44"/>
  <c r="AH53" i="44"/>
  <c r="AH52" i="44"/>
  <c r="AH51" i="44"/>
  <c r="AH50" i="44"/>
  <c r="AH49" i="44"/>
  <c r="O37" i="44"/>
  <c r="AQ53" i="44"/>
  <c r="AQ52" i="44"/>
  <c r="AQ51" i="44"/>
  <c r="AQ50" i="44"/>
  <c r="AQ49" i="44"/>
  <c r="AQ48" i="44"/>
  <c r="AQ47" i="44"/>
  <c r="AQ46" i="44"/>
  <c r="AQ45" i="44"/>
  <c r="AQ44" i="44"/>
  <c r="AQ43" i="44"/>
  <c r="AQ42" i="44"/>
  <c r="AQ41" i="44"/>
  <c r="AQ40" i="44"/>
  <c r="AQ39" i="44"/>
  <c r="AO53" i="44"/>
  <c r="AO52" i="44"/>
  <c r="AO51" i="44"/>
  <c r="AO50" i="44"/>
  <c r="AO49" i="44"/>
  <c r="AO48" i="44"/>
  <c r="AO47" i="44"/>
  <c r="AO46" i="44"/>
  <c r="AO45" i="44"/>
  <c r="AO44" i="44"/>
  <c r="AO43" i="44"/>
  <c r="AO42" i="44"/>
  <c r="AO41" i="44"/>
  <c r="AO40" i="44"/>
  <c r="AO39" i="44"/>
  <c r="C5" i="44"/>
  <c r="AO65" i="44"/>
  <c r="AP65" i="44"/>
  <c r="AO66" i="44"/>
  <c r="AP66" i="44"/>
  <c r="AO67" i="44"/>
  <c r="AP67" i="44"/>
  <c r="AO68" i="44"/>
  <c r="AP68" i="44"/>
  <c r="AO69" i="44"/>
  <c r="AP69" i="44"/>
  <c r="AI63" i="44"/>
  <c r="C44" i="44" s="1"/>
  <c r="AI61" i="44"/>
  <c r="C43" i="44" s="1"/>
  <c r="AP73" i="44"/>
  <c r="AP72" i="44"/>
  <c r="AP71" i="44"/>
  <c r="AP70" i="44"/>
  <c r="AP64" i="44"/>
  <c r="AP63" i="44"/>
  <c r="AP62" i="44"/>
  <c r="AP61" i="44"/>
  <c r="AP60" i="44"/>
  <c r="AO73" i="44"/>
  <c r="AO72" i="44"/>
  <c r="AO71" i="44"/>
  <c r="AO70" i="44"/>
  <c r="AO64" i="44"/>
  <c r="AO63" i="44"/>
  <c r="AO62" i="44"/>
  <c r="AO61" i="44"/>
  <c r="AO60" i="44"/>
  <c r="AO11" i="44"/>
  <c r="AO10" i="44"/>
  <c r="AO9" i="44"/>
  <c r="AO8" i="44"/>
  <c r="AO7" i="44"/>
  <c r="AO5" i="44"/>
  <c r="AQ14" i="44"/>
  <c r="AP14" i="44"/>
  <c r="AR39" i="44"/>
  <c r="AR42" i="44"/>
  <c r="AR45" i="44"/>
  <c r="AR48" i="44"/>
  <c r="AR51" i="44"/>
  <c r="AR53" i="44"/>
  <c r="AR50" i="44"/>
  <c r="AR47" i="44"/>
  <c r="AR44" i="44"/>
  <c r="AR41" i="44"/>
  <c r="AL41" i="44"/>
  <c r="AR52" i="44"/>
  <c r="AR49" i="44"/>
  <c r="AR46" i="44"/>
  <c r="AR43" i="44"/>
  <c r="AR40" i="44"/>
  <c r="AL39" i="44"/>
  <c r="AM41" i="44" s="1"/>
  <c r="P26" i="44" l="1"/>
  <c r="P24" i="44"/>
  <c r="AJ41" i="44"/>
  <c r="AJ39" i="44"/>
  <c r="AK41" i="44"/>
  <c r="AK39" i="44"/>
  <c r="S15" i="17"/>
  <c r="S19" i="17"/>
  <c r="S14" i="17"/>
  <c r="S18" i="17"/>
  <c r="S12" i="17"/>
  <c r="S16" i="17"/>
  <c r="S20" i="17"/>
  <c r="S13" i="17"/>
  <c r="S17" i="17"/>
  <c r="J39" i="17"/>
  <c r="AM80" i="44"/>
  <c r="U11" i="17"/>
  <c r="Q5" i="44"/>
  <c r="AM39" i="44"/>
  <c r="AI41" i="44" l="1"/>
  <c r="P23" i="44"/>
  <c r="U16" i="17"/>
  <c r="U20" i="17"/>
  <c r="U15" i="17"/>
  <c r="U19" i="17"/>
  <c r="U17" i="17"/>
  <c r="U14" i="17"/>
  <c r="U18" i="17"/>
  <c r="U12" i="17"/>
  <c r="U13" i="17"/>
  <c r="N39" i="17"/>
  <c r="AH84" i="44"/>
  <c r="W11" i="17"/>
  <c r="AH61" i="44"/>
  <c r="AJ61" i="44" s="1"/>
  <c r="AI23" i="44"/>
  <c r="AI21" i="44"/>
  <c r="AI17" i="44"/>
  <c r="AI19" i="44"/>
  <c r="AH142" i="44"/>
  <c r="AI142" i="44" s="1"/>
  <c r="AH63" i="44"/>
  <c r="AJ63" i="44" s="1"/>
  <c r="AI39" i="44"/>
  <c r="AN19" i="44" l="1"/>
  <c r="G16" i="44" s="1"/>
  <c r="F30" i="17" s="1"/>
  <c r="T30" i="17" s="1"/>
  <c r="AN17" i="44"/>
  <c r="G17" i="44" s="1"/>
  <c r="F31" i="17" s="1"/>
  <c r="T31" i="17" s="1"/>
  <c r="AN21" i="44"/>
  <c r="G15" i="44" s="1"/>
  <c r="F29" i="17" s="1"/>
  <c r="T29" i="17" s="1"/>
  <c r="AN23" i="44"/>
  <c r="G14" i="44" s="1"/>
  <c r="F28" i="17" s="1"/>
  <c r="T28" i="17" s="1"/>
  <c r="W13" i="17"/>
  <c r="W17" i="17"/>
  <c r="W16" i="17"/>
  <c r="W20" i="17"/>
  <c r="W12" i="17"/>
  <c r="W15" i="17"/>
  <c r="W19" i="17"/>
  <c r="W14" i="17"/>
  <c r="W18" i="17"/>
  <c r="R39" i="17"/>
  <c r="P20" i="44"/>
  <c r="AI84" i="44"/>
  <c r="Y11" i="17"/>
  <c r="A10" i="43"/>
  <c r="S66" i="17"/>
  <c r="O66" i="17"/>
  <c r="N40" i="17" l="1"/>
  <c r="N41" i="17" s="1"/>
  <c r="N42" i="17" s="1"/>
  <c r="N43" i="17" s="1"/>
  <c r="R34" i="17"/>
  <c r="R35" i="17" s="1"/>
  <c r="R36" i="17" s="1"/>
  <c r="R37" i="17" s="1"/>
  <c r="J40" i="17"/>
  <c r="J41" i="17" s="1"/>
  <c r="J42" i="17" s="1"/>
  <c r="J43" i="17" s="1"/>
  <c r="J44" i="17" s="1"/>
  <c r="F34" i="17"/>
  <c r="F35" i="17" s="1"/>
  <c r="F36" i="17" s="1"/>
  <c r="F37" i="17" s="1"/>
  <c r="V34" i="17"/>
  <c r="V35" i="17" s="1"/>
  <c r="V36" i="17" s="1"/>
  <c r="V37" i="17" s="1"/>
  <c r="N34" i="17"/>
  <c r="N35" i="17" s="1"/>
  <c r="N36" i="17" s="1"/>
  <c r="N37" i="17" s="1"/>
  <c r="F40" i="17"/>
  <c r="F41" i="17" s="1"/>
  <c r="F42" i="17" s="1"/>
  <c r="F43" i="17" s="1"/>
  <c r="J34" i="17"/>
  <c r="J35" i="17" s="1"/>
  <c r="J36" i="17" s="1"/>
  <c r="J37" i="17" s="1"/>
  <c r="Z34" i="17"/>
  <c r="Z35" i="17" s="1"/>
  <c r="Z36" i="17" s="1"/>
  <c r="Z37" i="17" s="1"/>
  <c r="R40" i="17"/>
  <c r="R41" i="17" s="1"/>
  <c r="R42" i="17" s="1"/>
  <c r="R43" i="17" s="1"/>
  <c r="Y14" i="17"/>
  <c r="Y18" i="17"/>
  <c r="Y12" i="17"/>
  <c r="Y13" i="17"/>
  <c r="Y17" i="17"/>
  <c r="Y15" i="17"/>
  <c r="Y16" i="17"/>
  <c r="Y20" i="17"/>
  <c r="Y19" i="17"/>
  <c r="V39" i="17"/>
  <c r="AJ84" i="44"/>
  <c r="AA11" i="17"/>
  <c r="V40" i="17" l="1"/>
  <c r="V41" i="17" s="1"/>
  <c r="V42" i="17" s="1"/>
  <c r="V43" i="17" s="1"/>
  <c r="N44" i="17"/>
  <c r="Z38" i="17"/>
  <c r="F44" i="17"/>
  <c r="R38" i="17"/>
  <c r="J38" i="17"/>
  <c r="N38" i="17"/>
  <c r="V38" i="17"/>
  <c r="F38" i="17"/>
  <c r="R44" i="17"/>
  <c r="AA15" i="17"/>
  <c r="AC15" i="17" s="1"/>
  <c r="AA19" i="17"/>
  <c r="AC19" i="17" s="1"/>
  <c r="AA14" i="17"/>
  <c r="AC14" i="17" s="1"/>
  <c r="AA18" i="17"/>
  <c r="AC18" i="17" s="1"/>
  <c r="AA12" i="17"/>
  <c r="AC12" i="17" s="1"/>
  <c r="AA13" i="17"/>
  <c r="AC13" i="17" s="1"/>
  <c r="AA17" i="17"/>
  <c r="AC17" i="17" s="1"/>
  <c r="AA16" i="17"/>
  <c r="AC16" i="17" s="1"/>
  <c r="AA20" i="17"/>
  <c r="AC20" i="17" s="1"/>
  <c r="P25" i="44"/>
  <c r="Z39" i="17"/>
  <c r="AK84" i="44"/>
  <c r="Z40" i="17" l="1"/>
  <c r="Z41" i="17" s="1"/>
  <c r="V44" i="17"/>
  <c r="AL84" i="44"/>
  <c r="Z42" i="17" l="1"/>
  <c r="Z43" i="17" s="1"/>
  <c r="AM84" i="44"/>
  <c r="Z44" i="17" l="1"/>
  <c r="I46" i="17" s="1"/>
  <c r="AL61" i="44"/>
  <c r="AL63" i="44"/>
  <c r="P21" i="44" l="1"/>
  <c r="P27" i="44" s="1"/>
  <c r="W46" i="17" l="1"/>
  <c r="D10" i="43" s="1"/>
  <c r="F10" i="43" l="1"/>
  <c r="D16" i="43" l="1"/>
  <c r="D34" i="43" s="1"/>
  <c r="H34" i="43" l="1"/>
  <c r="D35" i="1" s="1"/>
  <c r="G10" i="43" l="1"/>
</calcChain>
</file>

<file path=xl/comments1.xml><?xml version="1.0" encoding="utf-8"?>
<comments xmlns="http://schemas.openxmlformats.org/spreadsheetml/2006/main">
  <authors>
    <author>arte</author>
  </authors>
  <commentList>
    <comment ref="K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郵便番号７桁
(-ハイフンなし)
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arte</author>
  </authors>
  <commentList>
    <comment ref="C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従業員枠において、設置者と連携した企業が利用している場合には、その連携内容を記載すること</t>
        </r>
      </text>
    </comment>
    <comment ref="W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定員増又は空き定員の場合には、増加した分の人数が加算のカウントの上限となります。</t>
        </r>
      </text>
    </comment>
    <comment ref="W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定員増又は空き定員の場合には、増加した分の人数が加算のカウントの上限となります。</t>
        </r>
      </text>
    </comment>
  </commentList>
</comments>
</file>

<file path=xl/sharedStrings.xml><?xml version="1.0" encoding="utf-8"?>
<sst xmlns="http://schemas.openxmlformats.org/spreadsheetml/2006/main" count="14085" uniqueCount="349">
  <si>
    <t>年</t>
    <rPh sb="0" eb="1">
      <t>ネン</t>
    </rPh>
    <phoneticPr fontId="1"/>
  </si>
  <si>
    <t>＜様式第１号＞</t>
    <rPh sb="1" eb="3">
      <t>ヨウシキ</t>
    </rPh>
    <rPh sb="3" eb="4">
      <t>ダイ</t>
    </rPh>
    <rPh sb="5" eb="6">
      <t>ゴウ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</si>
  <si>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</si>
  <si>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法人名及び事業所名</t>
    <rPh sb="0" eb="2">
      <t>ホウジン</t>
    </rPh>
    <rPh sb="2" eb="3">
      <t>メイ</t>
    </rPh>
    <rPh sb="3" eb="4">
      <t>オヨ</t>
    </rPh>
    <rPh sb="5" eb="8">
      <t>ジギョウショ</t>
    </rPh>
    <rPh sb="8" eb="9">
      <t>メイ</t>
    </rPh>
    <phoneticPr fontId="1"/>
  </si>
  <si>
    <t>平成28年度企業主導型保育事業（運営費）助成申込書</t>
    <rPh sb="0" eb="2">
      <t>ヘイセイ</t>
    </rPh>
    <rPh sb="4" eb="6">
      <t>ネンド</t>
    </rPh>
    <rPh sb="6" eb="8">
      <t>キギョウ</t>
    </rPh>
    <rPh sb="8" eb="10">
      <t>シュドウ</t>
    </rPh>
    <rPh sb="10" eb="11">
      <t>カタ</t>
    </rPh>
    <rPh sb="11" eb="13">
      <t>ホイク</t>
    </rPh>
    <rPh sb="13" eb="15">
      <t>ジギョウ</t>
    </rPh>
    <rPh sb="16" eb="19">
      <t>ウンエイヒ</t>
    </rPh>
    <rPh sb="20" eb="22">
      <t>ジョセイ</t>
    </rPh>
    <rPh sb="22" eb="24">
      <t>モウシコ</t>
    </rPh>
    <rPh sb="24" eb="25">
      <t>ショ</t>
    </rPh>
    <phoneticPr fontId="1"/>
  </si>
  <si>
    <t>担当者</t>
    <rPh sb="0" eb="3">
      <t>タントウシャ</t>
    </rPh>
    <phoneticPr fontId="1"/>
  </si>
  <si>
    <t>事業類型（※）</t>
    <rPh sb="0" eb="2">
      <t>ジギョウ</t>
    </rPh>
    <rPh sb="2" eb="3">
      <t>ルイ</t>
    </rPh>
    <rPh sb="3" eb="4">
      <t>カタ</t>
    </rPh>
    <phoneticPr fontId="1"/>
  </si>
  <si>
    <t>人</t>
    <rPh sb="0" eb="1">
      <t>ヒト</t>
    </rPh>
    <phoneticPr fontId="1"/>
  </si>
  <si>
    <t>添付書類</t>
    <rPh sb="0" eb="2">
      <t>テンプ</t>
    </rPh>
    <rPh sb="2" eb="4">
      <t>ショルイ</t>
    </rPh>
    <phoneticPr fontId="1"/>
  </si>
  <si>
    <t>３．企業主導型保育事業（運営費）算定額（見込）調書（様式第１－２号）</t>
    <rPh sb="2" eb="4">
      <t>キギョウ</t>
    </rPh>
    <rPh sb="4" eb="6">
      <t>シュドウ</t>
    </rPh>
    <rPh sb="6" eb="7">
      <t>カタ</t>
    </rPh>
    <rPh sb="7" eb="9">
      <t>ホイク</t>
    </rPh>
    <rPh sb="9" eb="11">
      <t>ジギョウ</t>
    </rPh>
    <rPh sb="12" eb="15">
      <t>ウンエイヒ</t>
    </rPh>
    <rPh sb="16" eb="18">
      <t>サンテイ</t>
    </rPh>
    <rPh sb="18" eb="19">
      <t>ガク</t>
    </rPh>
    <rPh sb="20" eb="22">
      <t>ミコ</t>
    </rPh>
    <rPh sb="23" eb="25">
      <t>チョウショ</t>
    </rPh>
    <rPh sb="26" eb="28">
      <t>ヨウシキ</t>
    </rPh>
    <rPh sb="28" eb="29">
      <t>ダイ</t>
    </rPh>
    <rPh sb="32" eb="33">
      <t>ゴウ</t>
    </rPh>
    <phoneticPr fontId="1"/>
  </si>
  <si>
    <t>４．児童福祉法第59条の2第1項に基づき都道府県に届け出た書類（写）</t>
    <rPh sb="2" eb="4">
      <t>ジドウ</t>
    </rPh>
    <rPh sb="4" eb="6">
      <t>フクシ</t>
    </rPh>
    <rPh sb="6" eb="7">
      <t>ホウ</t>
    </rPh>
    <rPh sb="7" eb="8">
      <t>ダイ</t>
    </rPh>
    <rPh sb="10" eb="11">
      <t>ジョウ</t>
    </rPh>
    <rPh sb="13" eb="14">
      <t>ダイ</t>
    </rPh>
    <rPh sb="15" eb="16">
      <t>コウ</t>
    </rPh>
    <rPh sb="17" eb="18">
      <t>モト</t>
    </rPh>
    <rPh sb="20" eb="24">
      <t>トドウフケン</t>
    </rPh>
    <rPh sb="25" eb="26">
      <t>トド</t>
    </rPh>
    <rPh sb="27" eb="28">
      <t>デ</t>
    </rPh>
    <rPh sb="29" eb="31">
      <t>ショルイ</t>
    </rPh>
    <rPh sb="32" eb="33">
      <t>ウツ</t>
    </rPh>
    <phoneticPr fontId="1"/>
  </si>
  <si>
    <t xml:space="preserve"> ｅ -メ ー ル</t>
    <phoneticPr fontId="1"/>
  </si>
  <si>
    <t>所 属・職 名</t>
    <rPh sb="0" eb="1">
      <t>ショ</t>
    </rPh>
    <rPh sb="2" eb="3">
      <t>ゾク</t>
    </rPh>
    <rPh sb="4" eb="5">
      <t>ショク</t>
    </rPh>
    <rPh sb="6" eb="7">
      <t>メイ</t>
    </rPh>
    <phoneticPr fontId="1"/>
  </si>
  <si>
    <t xml:space="preserve">    確認できる資料</t>
    <rPh sb="4" eb="6">
      <t>カクニン</t>
    </rPh>
    <rPh sb="9" eb="11">
      <t>シリョウ</t>
    </rPh>
    <phoneticPr fontId="1"/>
  </si>
  <si>
    <t xml:space="preserve">    き定員数が確認できる資料</t>
    <rPh sb="5" eb="7">
      <t>テイイン</t>
    </rPh>
    <rPh sb="7" eb="8">
      <t>スウ</t>
    </rPh>
    <rPh sb="9" eb="11">
      <t>カクニン</t>
    </rPh>
    <rPh sb="14" eb="16">
      <t>シリョウ</t>
    </rPh>
    <phoneticPr fontId="1"/>
  </si>
  <si>
    <t>【助成申込者】</t>
    <rPh sb="1" eb="3">
      <t>ジョセイ</t>
    </rPh>
    <rPh sb="3" eb="5">
      <t>モウシコ</t>
    </rPh>
    <rPh sb="5" eb="6">
      <t>モノ</t>
    </rPh>
    <phoneticPr fontId="1"/>
  </si>
  <si>
    <t>平　成</t>
    <rPh sb="0" eb="1">
      <t>ヒラ</t>
    </rPh>
    <rPh sb="2" eb="3">
      <t>シゲル</t>
    </rPh>
    <phoneticPr fontId="1"/>
  </si>
  <si>
    <t>氏　　名</t>
    <rPh sb="0" eb="1">
      <t>シ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</si>
  <si>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</si>
  <si>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</si>
  <si>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</si>
  <si>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</si>
  <si>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フリガナ</t>
    <phoneticPr fontId="1"/>
  </si>
  <si>
    <t>住所</t>
    <rPh sb="0" eb="1">
      <t>ジュウ</t>
    </rPh>
    <rPh sb="1" eb="2">
      <t>トコロ</t>
    </rPh>
    <phoneticPr fontId="1"/>
  </si>
  <si>
    <t xml:space="preserve">       児童育成協会　理事長　　殿</t>
    <rPh sb="7" eb="9">
      <t>ジドウ</t>
    </rPh>
    <rPh sb="9" eb="11">
      <t>イクセイ</t>
    </rPh>
    <rPh sb="11" eb="13">
      <t>キョウカイ</t>
    </rPh>
    <rPh sb="14" eb="17">
      <t>リジチョウ</t>
    </rPh>
    <rPh sb="19" eb="20">
      <t>ドノ</t>
    </rPh>
    <phoneticPr fontId="1"/>
  </si>
  <si>
    <t>ＦＡＸ</t>
    <phoneticPr fontId="1"/>
  </si>
  <si>
    <t>　　</t>
    <phoneticPr fontId="1"/>
  </si>
  <si>
    <t>（単位：円）</t>
    <rPh sb="1" eb="3">
      <t>タンイ</t>
    </rPh>
    <rPh sb="4" eb="5">
      <t>エン</t>
    </rPh>
    <phoneticPr fontId="1"/>
  </si>
  <si>
    <t>総事業費</t>
    <rPh sb="0" eb="4">
      <t>ソウジギョウヒ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</si>
  <si>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</si>
  <si>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</si>
  <si>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</si>
  <si>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</si>
  <si>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基準額</t>
    <rPh sb="0" eb="2">
      <t>キジュン</t>
    </rPh>
    <rPh sb="2" eb="3">
      <t>ガク</t>
    </rPh>
    <phoneticPr fontId="1"/>
  </si>
  <si>
    <t>代表者役職氏名</t>
    <rPh sb="0" eb="3">
      <t>ダイヒョウシャ</t>
    </rPh>
    <rPh sb="3" eb="5">
      <t>ヤクショク</t>
    </rPh>
    <rPh sb="5" eb="7">
      <t>シメイ</t>
    </rPh>
    <phoneticPr fontId="1"/>
  </si>
  <si>
    <t>※助成要領「第１の１．助成の対象」に定めるいずれかの事業類型を選択すること。</t>
    <rPh sb="1" eb="3">
      <t>ジョセイ</t>
    </rPh>
    <rPh sb="3" eb="5">
      <t>ヨウリョウ</t>
    </rPh>
    <rPh sb="6" eb="7">
      <t>ダイ</t>
    </rPh>
    <rPh sb="11" eb="13">
      <t>ジョセイ</t>
    </rPh>
    <rPh sb="14" eb="16">
      <t>タイショウ</t>
    </rPh>
    <rPh sb="18" eb="19">
      <t>サダ</t>
    </rPh>
    <rPh sb="26" eb="28">
      <t>ジギョウ</t>
    </rPh>
    <rPh sb="28" eb="29">
      <t>ルイ</t>
    </rPh>
    <rPh sb="29" eb="30">
      <t>カタ</t>
    </rPh>
    <rPh sb="31" eb="33">
      <t>センタク</t>
    </rPh>
    <phoneticPr fontId="1"/>
  </si>
  <si>
    <t>〒</t>
    <phoneticPr fontId="1"/>
  </si>
  <si>
    <t>標記について、次により助成金を助成されるよう関係書類を添えて申込みます。</t>
    <phoneticPr fontId="1"/>
  </si>
  <si>
    <t>収　　　　　入</t>
    <rPh sb="0" eb="1">
      <t>オサム</t>
    </rPh>
    <rPh sb="6" eb="7">
      <t>ハイ</t>
    </rPh>
    <phoneticPr fontId="1"/>
  </si>
  <si>
    <t>支　　　　　出</t>
    <rPh sb="0" eb="1">
      <t>シ</t>
    </rPh>
    <rPh sb="6" eb="7">
      <t>デ</t>
    </rPh>
    <phoneticPr fontId="1"/>
  </si>
  <si>
    <t>合　　　計</t>
    <rPh sb="0" eb="1">
      <t>ゴウ</t>
    </rPh>
    <rPh sb="4" eb="5">
      <t>ケイ</t>
    </rPh>
    <phoneticPr fontId="1"/>
  </si>
  <si>
    <t>1.医療</t>
    <phoneticPr fontId="12"/>
  </si>
  <si>
    <t>有</t>
    <rPh sb="0" eb="1">
      <t>ユウ</t>
    </rPh>
    <phoneticPr fontId="12"/>
  </si>
  <si>
    <t>昭和</t>
    <rPh sb="0" eb="2">
      <t>ショウワ</t>
    </rPh>
    <phoneticPr fontId="12"/>
  </si>
  <si>
    <t>１．基本分</t>
    <rPh sb="2" eb="4">
      <t>キホン</t>
    </rPh>
    <rPh sb="4" eb="5">
      <t>ブン</t>
    </rPh>
    <phoneticPr fontId="12"/>
  </si>
  <si>
    <t>合計</t>
    <rPh sb="0" eb="2">
      <t>ゴウケイ</t>
    </rPh>
    <phoneticPr fontId="12"/>
  </si>
  <si>
    <t>☆</t>
    <phoneticPr fontId="12"/>
  </si>
  <si>
    <t>※</t>
    <phoneticPr fontId="12"/>
  </si>
  <si>
    <t>（積算）</t>
    <rPh sb="1" eb="3">
      <t>セキサン</t>
    </rPh>
    <phoneticPr fontId="12"/>
  </si>
  <si>
    <t>（その他）</t>
    <rPh sb="3" eb="4">
      <t>タ</t>
    </rPh>
    <phoneticPr fontId="12"/>
  </si>
  <si>
    <t>（以下は、該当がある場合に記載）</t>
    <rPh sb="1" eb="3">
      <t>イカ</t>
    </rPh>
    <rPh sb="5" eb="7">
      <t>ガイトウ</t>
    </rPh>
    <rPh sb="10" eb="12">
      <t>バアイ</t>
    </rPh>
    <rPh sb="13" eb="15">
      <t>キサイ</t>
    </rPh>
    <phoneticPr fontId="12"/>
  </si>
  <si>
    <t>２．延長保育加算</t>
    <rPh sb="2" eb="4">
      <t>エンチョウ</t>
    </rPh>
    <rPh sb="4" eb="6">
      <t>ホイク</t>
    </rPh>
    <rPh sb="6" eb="8">
      <t>カサン</t>
    </rPh>
    <phoneticPr fontId="12"/>
  </si>
  <si>
    <t>実施月数①</t>
    <rPh sb="0" eb="2">
      <t>ジッシ</t>
    </rPh>
    <rPh sb="2" eb="4">
      <t>ツキスウ</t>
    </rPh>
    <phoneticPr fontId="12"/>
  </si>
  <si>
    <t>延長時間②</t>
    <rPh sb="0" eb="2">
      <t>エンチョウ</t>
    </rPh>
    <rPh sb="2" eb="4">
      <t>ジカン</t>
    </rPh>
    <phoneticPr fontId="12"/>
  </si>
  <si>
    <t>平均対象児童数③</t>
    <rPh sb="0" eb="2">
      <t>ヘイキン</t>
    </rPh>
    <rPh sb="2" eb="4">
      <t>タイショウ</t>
    </rPh>
    <rPh sb="4" eb="6">
      <t>ジドウ</t>
    </rPh>
    <rPh sb="6" eb="7">
      <t>スウ</t>
    </rPh>
    <phoneticPr fontId="12"/>
  </si>
  <si>
    <t>前</t>
    <rPh sb="0" eb="1">
      <t>マエ</t>
    </rPh>
    <phoneticPr fontId="12"/>
  </si>
  <si>
    <t>合算</t>
    <rPh sb="0" eb="2">
      <t>ガッサン</t>
    </rPh>
    <phoneticPr fontId="12"/>
  </si>
  <si>
    <t>後</t>
    <rPh sb="0" eb="1">
      <t>ウシ</t>
    </rPh>
    <phoneticPr fontId="12"/>
  </si>
  <si>
    <t>・①欄について、1月に満たないものは切り捨てることとする。</t>
    <rPh sb="2" eb="3">
      <t>ラン</t>
    </rPh>
    <rPh sb="9" eb="10">
      <t>ツキ</t>
    </rPh>
    <rPh sb="11" eb="12">
      <t>ミ</t>
    </rPh>
    <rPh sb="18" eb="19">
      <t>キ</t>
    </rPh>
    <rPh sb="20" eb="21">
      <t>ス</t>
    </rPh>
    <phoneticPr fontId="12"/>
  </si>
  <si>
    <t>・②欄について、「延長保育事業の実施について（平成27年7月17日雇児発0717第10号）」４（１）④イに基づく延長保育時間を記載すること</t>
    <rPh sb="2" eb="3">
      <t>ラン</t>
    </rPh>
    <rPh sb="53" eb="54">
      <t>モト</t>
    </rPh>
    <rPh sb="56" eb="58">
      <t>エンチョウ</t>
    </rPh>
    <rPh sb="58" eb="60">
      <t>ホイク</t>
    </rPh>
    <rPh sb="60" eb="62">
      <t>ジカン</t>
    </rPh>
    <rPh sb="63" eb="65">
      <t>キサイ</t>
    </rPh>
    <phoneticPr fontId="12"/>
  </si>
  <si>
    <t>３．夜間保育加算</t>
    <rPh sb="2" eb="4">
      <t>ヤカン</t>
    </rPh>
    <rPh sb="4" eb="6">
      <t>ホイク</t>
    </rPh>
    <rPh sb="6" eb="8">
      <t>カサン</t>
    </rPh>
    <phoneticPr fontId="12"/>
  </si>
  <si>
    <t>開所時間</t>
    <rPh sb="0" eb="2">
      <t>カイショ</t>
    </rPh>
    <rPh sb="2" eb="4">
      <t>ジカン</t>
    </rPh>
    <phoneticPr fontId="12"/>
  </si>
  <si>
    <t>：</t>
    <phoneticPr fontId="12"/>
  </si>
  <si>
    <t>～</t>
    <phoneticPr fontId="12"/>
  </si>
  <si>
    <t>４．非正規労働者受入推進加算</t>
    <rPh sb="2" eb="5">
      <t>ヒセイキ</t>
    </rPh>
    <rPh sb="5" eb="7">
      <t>ロウドウ</t>
    </rPh>
    <rPh sb="7" eb="8">
      <t>シャ</t>
    </rPh>
    <rPh sb="8" eb="10">
      <t>ウケイレ</t>
    </rPh>
    <rPh sb="10" eb="12">
      <t>スイシン</t>
    </rPh>
    <rPh sb="12" eb="14">
      <t>カサン</t>
    </rPh>
    <phoneticPr fontId="12"/>
  </si>
  <si>
    <t>①</t>
    <phoneticPr fontId="12"/>
  </si>
  <si>
    <t>定員総数</t>
    <rPh sb="0" eb="2">
      <t>テイイン</t>
    </rPh>
    <rPh sb="2" eb="4">
      <t>ソウスウ</t>
    </rPh>
    <phoneticPr fontId="12"/>
  </si>
  <si>
    <t>名</t>
    <rPh sb="0" eb="1">
      <t>メイ</t>
    </rPh>
    <phoneticPr fontId="12"/>
  </si>
  <si>
    <t>②</t>
    <phoneticPr fontId="12"/>
  </si>
  <si>
    <t>入所児童数</t>
    <rPh sb="0" eb="2">
      <t>ニュウショ</t>
    </rPh>
    <rPh sb="2" eb="4">
      <t>ジドウ</t>
    </rPh>
    <rPh sb="4" eb="5">
      <t>スウ</t>
    </rPh>
    <phoneticPr fontId="12"/>
  </si>
  <si>
    <t>（各月初日の平均値を記載）</t>
    <rPh sb="1" eb="3">
      <t>カクツキ</t>
    </rPh>
    <rPh sb="3" eb="5">
      <t>ショニチ</t>
    </rPh>
    <rPh sb="6" eb="9">
      <t>ヘイキンチ</t>
    </rPh>
    <rPh sb="10" eb="12">
      <t>キサイ</t>
    </rPh>
    <phoneticPr fontId="12"/>
  </si>
  <si>
    <t>③</t>
    <phoneticPr fontId="12"/>
  </si>
  <si>
    <t>非正規労働者受入推進枠</t>
    <rPh sb="0" eb="3">
      <t>ヒセイキ</t>
    </rPh>
    <rPh sb="3" eb="6">
      <t>ロウドウシャ</t>
    </rPh>
    <rPh sb="6" eb="7">
      <t>ウ</t>
    </rPh>
    <rPh sb="7" eb="8">
      <t>イ</t>
    </rPh>
    <rPh sb="8" eb="10">
      <t>スイシン</t>
    </rPh>
    <rPh sb="10" eb="11">
      <t>ワク</t>
    </rPh>
    <phoneticPr fontId="12"/>
  </si>
  <si>
    <t>５．病児保育加算</t>
    <rPh sb="2" eb="4">
      <t>ビョウジ</t>
    </rPh>
    <rPh sb="4" eb="6">
      <t>ホイク</t>
    </rPh>
    <rPh sb="6" eb="8">
      <t>カサン</t>
    </rPh>
    <phoneticPr fontId="12"/>
  </si>
  <si>
    <t>実施月数</t>
    <rPh sb="0" eb="2">
      <t>ジッシ</t>
    </rPh>
    <rPh sb="2" eb="4">
      <t>ツキスウ</t>
    </rPh>
    <phoneticPr fontId="12"/>
  </si>
  <si>
    <t>利用児童数
（年間のべ）</t>
    <rPh sb="0" eb="2">
      <t>リヨウ</t>
    </rPh>
    <rPh sb="2" eb="4">
      <t>ジドウ</t>
    </rPh>
    <rPh sb="4" eb="5">
      <t>スウ</t>
    </rPh>
    <rPh sb="7" eb="9">
      <t>ネンカン</t>
    </rPh>
    <phoneticPr fontId="12"/>
  </si>
  <si>
    <t>職員配置</t>
    <rPh sb="0" eb="2">
      <t>ショクイン</t>
    </rPh>
    <rPh sb="2" eb="4">
      <t>ハイチ</t>
    </rPh>
    <phoneticPr fontId="12"/>
  </si>
  <si>
    <t>開所日数</t>
    <rPh sb="0" eb="2">
      <t>カイショ</t>
    </rPh>
    <rPh sb="2" eb="4">
      <t>ニッスウ</t>
    </rPh>
    <phoneticPr fontId="12"/>
  </si>
  <si>
    <t>看護師等</t>
    <rPh sb="0" eb="3">
      <t>カンゴシ</t>
    </rPh>
    <rPh sb="3" eb="4">
      <t>トウ</t>
    </rPh>
    <phoneticPr fontId="12"/>
  </si>
  <si>
    <t>保育士</t>
    <rPh sb="0" eb="2">
      <t>ホイク</t>
    </rPh>
    <rPh sb="2" eb="3">
      <t>シ</t>
    </rPh>
    <phoneticPr fontId="12"/>
  </si>
  <si>
    <t>６．預かりサービス加算</t>
    <rPh sb="2" eb="3">
      <t>アズ</t>
    </rPh>
    <rPh sb="9" eb="11">
      <t>カサン</t>
    </rPh>
    <phoneticPr fontId="12"/>
  </si>
  <si>
    <t>家庭的保育者</t>
    <rPh sb="0" eb="3">
      <t>カテイテキ</t>
    </rPh>
    <rPh sb="3" eb="5">
      <t>ホイク</t>
    </rPh>
    <rPh sb="5" eb="6">
      <t>シャ</t>
    </rPh>
    <phoneticPr fontId="12"/>
  </si>
  <si>
    <t>研修受講者</t>
    <rPh sb="0" eb="2">
      <t>ケンシュウ</t>
    </rPh>
    <rPh sb="2" eb="5">
      <t>ジュコウシャ</t>
    </rPh>
    <phoneticPr fontId="12"/>
  </si>
  <si>
    <t>７．賃借料加算</t>
    <rPh sb="2" eb="5">
      <t>チンシャクリョウ</t>
    </rPh>
    <rPh sb="5" eb="7">
      <t>カサン</t>
    </rPh>
    <phoneticPr fontId="12"/>
  </si>
  <si>
    <t>円</t>
    <rPh sb="0" eb="1">
      <t>エン</t>
    </rPh>
    <phoneticPr fontId="12"/>
  </si>
  <si>
    <t>（契約書（写）等、金額が分かる資料を添付すること）</t>
    <rPh sb="1" eb="4">
      <t>ケイヤクショ</t>
    </rPh>
    <rPh sb="5" eb="6">
      <t>ウツ</t>
    </rPh>
    <rPh sb="7" eb="8">
      <t>トウ</t>
    </rPh>
    <rPh sb="9" eb="11">
      <t>キンガク</t>
    </rPh>
    <rPh sb="12" eb="13">
      <t>ワ</t>
    </rPh>
    <rPh sb="15" eb="17">
      <t>シリョウ</t>
    </rPh>
    <rPh sb="18" eb="20">
      <t>テンプ</t>
    </rPh>
    <phoneticPr fontId="12"/>
  </si>
  <si>
    <t>＜様式第１-２号＞</t>
    <phoneticPr fontId="12"/>
  </si>
  <si>
    <t>平成28年度企業主導型保育事業（運営費）算定額（見込）調書</t>
    <rPh sb="0" eb="2">
      <t>ヘイセイ</t>
    </rPh>
    <rPh sb="4" eb="5">
      <t>ネン</t>
    </rPh>
    <rPh sb="5" eb="6">
      <t>ド</t>
    </rPh>
    <rPh sb="6" eb="8">
      <t>キギョウ</t>
    </rPh>
    <rPh sb="8" eb="11">
      <t>シュドウガタ</t>
    </rPh>
    <rPh sb="11" eb="13">
      <t>ホイク</t>
    </rPh>
    <rPh sb="13" eb="15">
      <t>ジギョウ</t>
    </rPh>
    <rPh sb="16" eb="18">
      <t>ウンエイ</t>
    </rPh>
    <rPh sb="18" eb="19">
      <t>ヒ</t>
    </rPh>
    <rPh sb="20" eb="22">
      <t>サンテイ</t>
    </rPh>
    <rPh sb="22" eb="23">
      <t>ガク</t>
    </rPh>
    <rPh sb="24" eb="26">
      <t>ミコ</t>
    </rPh>
    <rPh sb="27" eb="29">
      <t>チョウショ</t>
    </rPh>
    <phoneticPr fontId="12"/>
  </si>
  <si>
    <t>平成28年度企業主導型保育事業（運営費）所要額調書</t>
    <rPh sb="0" eb="2">
      <t>ヘイセイ</t>
    </rPh>
    <rPh sb="4" eb="5">
      <t>ネン</t>
    </rPh>
    <rPh sb="5" eb="6">
      <t>ド</t>
    </rPh>
    <rPh sb="6" eb="15">
      <t>キギョウシュドウガタホイクジギョウ</t>
    </rPh>
    <rPh sb="16" eb="19">
      <t>ウンエイヒ</t>
    </rPh>
    <rPh sb="20" eb="22">
      <t>ショヨウ</t>
    </rPh>
    <rPh sb="22" eb="23">
      <t>ガク</t>
    </rPh>
    <rPh sb="23" eb="25">
      <t>チョウショ</t>
    </rPh>
    <phoneticPr fontId="1"/>
  </si>
  <si>
    <t>対象経費の
実支出
（予定）額</t>
    <rPh sb="0" eb="2">
      <t>タイショウ</t>
    </rPh>
    <rPh sb="2" eb="4">
      <t>ケイヒ</t>
    </rPh>
    <rPh sb="6" eb="9">
      <t>ジツシシュツ</t>
    </rPh>
    <rPh sb="11" eb="13">
      <t>ヨテイ</t>
    </rPh>
    <rPh sb="14" eb="15">
      <t>ガク</t>
    </rPh>
    <phoneticPr fontId="1"/>
  </si>
  <si>
    <t>選定額</t>
    <rPh sb="0" eb="2">
      <t>センテイ</t>
    </rPh>
    <rPh sb="2" eb="3">
      <t>ガク</t>
    </rPh>
    <phoneticPr fontId="1"/>
  </si>
  <si>
    <t>A,B,Cのうち、最も低い額</t>
    <rPh sb="9" eb="10">
      <t>モット</t>
    </rPh>
    <rPh sb="11" eb="12">
      <t>ヒク</t>
    </rPh>
    <rPh sb="13" eb="14">
      <t>ガク</t>
    </rPh>
    <phoneticPr fontId="1"/>
  </si>
  <si>
    <t>平成28年度企業主導型保育事業（運営費）収支予算書</t>
    <rPh sb="0" eb="2">
      <t>ヘイセイ</t>
    </rPh>
    <rPh sb="4" eb="5">
      <t>ネン</t>
    </rPh>
    <rPh sb="5" eb="6">
      <t>ド</t>
    </rPh>
    <rPh sb="6" eb="15">
      <t>キギョウシュドウガタホイクジギョウ</t>
    </rPh>
    <rPh sb="16" eb="19">
      <t>ウンエイヒ</t>
    </rPh>
    <rPh sb="20" eb="22">
      <t>シュウシ</t>
    </rPh>
    <rPh sb="22" eb="24">
      <t>ヨサン</t>
    </rPh>
    <rPh sb="24" eb="25">
      <t>ショ</t>
    </rPh>
    <phoneticPr fontId="1"/>
  </si>
  <si>
    <t>７．（事業類型欄で（３）を選択した場合)本年度において申請を予定している空</t>
    <rPh sb="3" eb="5">
      <t>ジギョウ</t>
    </rPh>
    <rPh sb="5" eb="6">
      <t>ルイ</t>
    </rPh>
    <rPh sb="6" eb="7">
      <t>カタ</t>
    </rPh>
    <rPh sb="7" eb="8">
      <t>ラン</t>
    </rPh>
    <rPh sb="13" eb="15">
      <t>センタク</t>
    </rPh>
    <rPh sb="17" eb="19">
      <t>バアイ</t>
    </rPh>
    <rPh sb="20" eb="23">
      <t>ホンネンド</t>
    </rPh>
    <rPh sb="27" eb="29">
      <t>シンセイ</t>
    </rPh>
    <rPh sb="30" eb="32">
      <t>ヨテイ</t>
    </rPh>
    <rPh sb="36" eb="37">
      <t>カラ</t>
    </rPh>
    <phoneticPr fontId="1"/>
  </si>
  <si>
    <t xml:space="preserve">   (届出予定の場合は、届出後速やかに提出すること。）</t>
    <rPh sb="4" eb="6">
      <t>トドケデ</t>
    </rPh>
    <rPh sb="6" eb="8">
      <t>ヨテイ</t>
    </rPh>
    <rPh sb="9" eb="11">
      <t>バアイ</t>
    </rPh>
    <rPh sb="13" eb="15">
      <t>トドケデ</t>
    </rPh>
    <rPh sb="15" eb="16">
      <t>ゴ</t>
    </rPh>
    <rPh sb="16" eb="17">
      <t>スミ</t>
    </rPh>
    <rPh sb="20" eb="22">
      <t>テイシュツ</t>
    </rPh>
    <phoneticPr fontId="1"/>
  </si>
  <si>
    <t>５． 保育施設の平面図(保育室、その他の部屋別面積）（３．と重複する場合は省略可）</t>
    <rPh sb="3" eb="5">
      <t>ホイク</t>
    </rPh>
    <rPh sb="5" eb="7">
      <t>シセツ</t>
    </rPh>
    <rPh sb="8" eb="11">
      <t>ヘイメンズ</t>
    </rPh>
    <rPh sb="12" eb="15">
      <t>ホイクシツ</t>
    </rPh>
    <rPh sb="18" eb="19">
      <t>ホカ</t>
    </rPh>
    <rPh sb="20" eb="22">
      <t>ヘヤ</t>
    </rPh>
    <rPh sb="22" eb="23">
      <t>ベツ</t>
    </rPh>
    <rPh sb="23" eb="25">
      <t>メンセキ</t>
    </rPh>
    <rPh sb="30" eb="32">
      <t>ジュウフク</t>
    </rPh>
    <rPh sb="34" eb="36">
      <t>バアイ</t>
    </rPh>
    <rPh sb="37" eb="39">
      <t>ショウリャク</t>
    </rPh>
    <rPh sb="39" eb="40">
      <t>カ</t>
    </rPh>
    <phoneticPr fontId="1"/>
  </si>
  <si>
    <t>６． (事業類型欄で（２）を選択した場合)平成28年4月1日より増加した定員数が</t>
    <rPh sb="4" eb="6">
      <t>ジギョウ</t>
    </rPh>
    <rPh sb="6" eb="7">
      <t>ルイ</t>
    </rPh>
    <rPh sb="7" eb="8">
      <t>カタ</t>
    </rPh>
    <rPh sb="8" eb="9">
      <t>ラン</t>
    </rPh>
    <rPh sb="14" eb="16">
      <t>センタク</t>
    </rPh>
    <rPh sb="18" eb="20">
      <t>バアイ</t>
    </rPh>
    <rPh sb="21" eb="23">
      <t>ヘイセイ</t>
    </rPh>
    <rPh sb="25" eb="26">
      <t>ネン</t>
    </rPh>
    <rPh sb="27" eb="28">
      <t>ガツ</t>
    </rPh>
    <rPh sb="29" eb="30">
      <t>ニチ</t>
    </rPh>
    <rPh sb="32" eb="34">
      <t>ゾウカ</t>
    </rPh>
    <rPh sb="36" eb="38">
      <t>テイイン</t>
    </rPh>
    <rPh sb="38" eb="39">
      <t>スウ</t>
    </rPh>
    <phoneticPr fontId="1"/>
  </si>
  <si>
    <t>２．企業主導型保育事業（運営費）所要額調書及び収支予算書（様式第１－１号）</t>
    <rPh sb="2" eb="4">
      <t>キギョウ</t>
    </rPh>
    <rPh sb="4" eb="6">
      <t>シュドウ</t>
    </rPh>
    <rPh sb="6" eb="7">
      <t>カタ</t>
    </rPh>
    <rPh sb="7" eb="9">
      <t>ホイク</t>
    </rPh>
    <rPh sb="9" eb="11">
      <t>ジギョウ</t>
    </rPh>
    <rPh sb="12" eb="15">
      <t>ウンエイヒ</t>
    </rPh>
    <rPh sb="16" eb="17">
      <t>ショ</t>
    </rPh>
    <rPh sb="18" eb="19">
      <t>ガク</t>
    </rPh>
    <rPh sb="19" eb="21">
      <t>チョウショ</t>
    </rPh>
    <rPh sb="21" eb="22">
      <t>オヨ</t>
    </rPh>
    <rPh sb="23" eb="25">
      <t>シュウシ</t>
    </rPh>
    <rPh sb="25" eb="28">
      <t>ヨサンショ</t>
    </rPh>
    <rPh sb="29" eb="31">
      <t>ヨウシキ</t>
    </rPh>
    <rPh sb="31" eb="32">
      <t>ダイ</t>
    </rPh>
    <rPh sb="35" eb="36">
      <t>ゴウ</t>
    </rPh>
    <phoneticPr fontId="1"/>
  </si>
  <si>
    <t>・③欄について、「延長保育事業の実施について（平成27年7月17日雇児発0717第10号）」４（１）④イに基づく平均対象児童数を記載すること</t>
    <rPh sb="2" eb="3">
      <t>ラン</t>
    </rPh>
    <rPh sb="53" eb="54">
      <t>モト</t>
    </rPh>
    <rPh sb="56" eb="58">
      <t>ヘイキン</t>
    </rPh>
    <rPh sb="58" eb="60">
      <t>タイショウ</t>
    </rPh>
    <rPh sb="60" eb="62">
      <t>ジドウ</t>
    </rPh>
    <rPh sb="62" eb="63">
      <t>スウ</t>
    </rPh>
    <rPh sb="64" eb="66">
      <t>キサイ</t>
    </rPh>
    <phoneticPr fontId="12"/>
  </si>
  <si>
    <t>法人名</t>
    <phoneticPr fontId="1"/>
  </si>
  <si>
    <t xml:space="preserve"> 助 成 申 込 金 額</t>
    <rPh sb="1" eb="2">
      <t>スケ</t>
    </rPh>
    <rPh sb="3" eb="4">
      <t>シゲル</t>
    </rPh>
    <rPh sb="5" eb="6">
      <t>サル</t>
    </rPh>
    <rPh sb="7" eb="8">
      <t>コミ</t>
    </rPh>
    <rPh sb="9" eb="10">
      <t>キン</t>
    </rPh>
    <rPh sb="11" eb="12">
      <t>ガク</t>
    </rPh>
    <phoneticPr fontId="1"/>
  </si>
  <si>
    <t xml:space="preserve"> 前 年 度 児 童 手 当 拠 出 金 納 付 実 績</t>
    <rPh sb="1" eb="2">
      <t>マエ</t>
    </rPh>
    <rPh sb="3" eb="4">
      <t>ネン</t>
    </rPh>
    <rPh sb="5" eb="6">
      <t>ド</t>
    </rPh>
    <rPh sb="7" eb="8">
      <t>ジ</t>
    </rPh>
    <rPh sb="9" eb="10">
      <t>ワラベ</t>
    </rPh>
    <rPh sb="11" eb="12">
      <t>テ</t>
    </rPh>
    <rPh sb="13" eb="14">
      <t>トウ</t>
    </rPh>
    <rPh sb="15" eb="16">
      <t>キョ</t>
    </rPh>
    <rPh sb="17" eb="18">
      <t>デ</t>
    </rPh>
    <rPh sb="19" eb="20">
      <t>キン</t>
    </rPh>
    <rPh sb="21" eb="22">
      <t>オサム</t>
    </rPh>
    <rPh sb="23" eb="24">
      <t>ツキ</t>
    </rPh>
    <rPh sb="25" eb="26">
      <t>ジツ</t>
    </rPh>
    <rPh sb="27" eb="28">
      <t>イサオ</t>
    </rPh>
    <phoneticPr fontId="1"/>
  </si>
  <si>
    <t>＜様式第１-１号＞</t>
    <rPh sb="1" eb="3">
      <t>ヨウシキ</t>
    </rPh>
    <rPh sb="3" eb="4">
      <t>ダイ</t>
    </rPh>
    <rPh sb="7" eb="8">
      <t>ゴウ</t>
    </rPh>
    <phoneticPr fontId="1"/>
  </si>
  <si>
    <t>乳児</t>
    <rPh sb="0" eb="2">
      <t>ニュウジ</t>
    </rPh>
    <phoneticPr fontId="1"/>
  </si>
  <si>
    <t>3歳児</t>
    <rPh sb="1" eb="3">
      <t>サイジ</t>
    </rPh>
    <phoneticPr fontId="1"/>
  </si>
  <si>
    <t>1、2歳児</t>
    <rPh sb="3" eb="5">
      <t>サイジ</t>
    </rPh>
    <phoneticPr fontId="1"/>
  </si>
  <si>
    <t>4歳以上児</t>
    <rPh sb="1" eb="2">
      <t>サイ</t>
    </rPh>
    <rPh sb="2" eb="4">
      <t>イジョウ</t>
    </rPh>
    <rPh sb="4" eb="5">
      <t>ジ</t>
    </rPh>
    <phoneticPr fontId="1"/>
  </si>
  <si>
    <t>全年齢</t>
    <rPh sb="0" eb="3">
      <t>ゼンネンレイ</t>
    </rPh>
    <phoneticPr fontId="1"/>
  </si>
  <si>
    <t>（</t>
    <phoneticPr fontId="1"/>
  </si>
  <si>
    <t>）</t>
    <phoneticPr fontId="1"/>
  </si>
  <si>
    <t>※該当する部分に☑を、(  )内には具体的な設備、備品名を記載すること。</t>
    <rPh sb="1" eb="3">
      <t>ガイトウ</t>
    </rPh>
    <rPh sb="5" eb="7">
      <t>ブブン</t>
    </rPh>
    <rPh sb="15" eb="16">
      <t>ナイ</t>
    </rPh>
    <rPh sb="18" eb="21">
      <t>グタイテキ</t>
    </rPh>
    <rPh sb="22" eb="24">
      <t>セツビ</t>
    </rPh>
    <rPh sb="25" eb="27">
      <t>ビヒン</t>
    </rPh>
    <rPh sb="27" eb="28">
      <t>メイ</t>
    </rPh>
    <rPh sb="29" eb="31">
      <t>キサイ</t>
    </rPh>
    <phoneticPr fontId="1"/>
  </si>
  <si>
    <t>：</t>
    <phoneticPr fontId="1"/>
  </si>
  <si>
    <t>～</t>
    <phoneticPr fontId="1"/>
  </si>
  <si>
    <t>千 円</t>
    <rPh sb="0" eb="1">
      <t>セン</t>
    </rPh>
    <rPh sb="2" eb="3">
      <t>エン</t>
    </rPh>
    <phoneticPr fontId="1"/>
  </si>
  <si>
    <t xml:space="preserve">                 </t>
    <phoneticPr fontId="1"/>
  </si>
  <si>
    <t>仮眠のための設備</t>
    <phoneticPr fontId="1"/>
  </si>
  <si>
    <t>その他夜間保育に必要な設備、備品</t>
  </si>
  <si>
    <t>分</t>
    <rPh sb="0" eb="1">
      <t>フン</t>
    </rPh>
    <phoneticPr fontId="1"/>
  </si>
  <si>
    <t>時間</t>
    <rPh sb="0" eb="2">
      <t>ジカン</t>
    </rPh>
    <phoneticPr fontId="1"/>
  </si>
  <si>
    <t>円</t>
    <rPh sb="0" eb="1">
      <t>エン</t>
    </rPh>
    <phoneticPr fontId="1"/>
  </si>
  <si>
    <t>年齢区分</t>
    <rPh sb="0" eb="2">
      <t>ネンレイ</t>
    </rPh>
    <rPh sb="2" eb="4">
      <t>クブン</t>
    </rPh>
    <phoneticPr fontId="1"/>
  </si>
  <si>
    <t>4歳以上児</t>
    <rPh sb="1" eb="4">
      <t>サイイジョウ</t>
    </rPh>
    <rPh sb="4" eb="5">
      <t>ジ</t>
    </rPh>
    <phoneticPr fontId="1"/>
  </si>
  <si>
    <t>6時間以上</t>
    <rPh sb="1" eb="3">
      <t>ジカン</t>
    </rPh>
    <rPh sb="3" eb="5">
      <t>イジョウ</t>
    </rPh>
    <phoneticPr fontId="1"/>
  </si>
  <si>
    <t>保育士比率</t>
    <rPh sb="0" eb="3">
      <t>ホイクシ</t>
    </rPh>
    <rPh sb="3" eb="5">
      <t>ヒリツ</t>
    </rPh>
    <phoneticPr fontId="1"/>
  </si>
  <si>
    <t>定員数</t>
    <rPh sb="0" eb="2">
      <t>テイイン</t>
    </rPh>
    <rPh sb="2" eb="3">
      <t>スウ</t>
    </rPh>
    <phoneticPr fontId="1"/>
  </si>
  <si>
    <t>平均対象児童数</t>
    <rPh sb="0" eb="2">
      <t>ヘイキン</t>
    </rPh>
    <rPh sb="2" eb="4">
      <t>タイショウ</t>
    </rPh>
    <rPh sb="4" eb="6">
      <t>ジドウ</t>
    </rPh>
    <rPh sb="6" eb="7">
      <t>スウ</t>
    </rPh>
    <phoneticPr fontId="1"/>
  </si>
  <si>
    <t>延長時間</t>
    <rPh sb="0" eb="2">
      <t>エンチョウ</t>
    </rPh>
    <rPh sb="2" eb="4">
      <t>ジカン</t>
    </rPh>
    <phoneticPr fontId="1"/>
  </si>
  <si>
    <t>施設の定員数</t>
    <rPh sb="0" eb="2">
      <t>シセツ</t>
    </rPh>
    <rPh sb="3" eb="6">
      <t>テイインスウ</t>
    </rPh>
    <phoneticPr fontId="1"/>
  </si>
  <si>
    <t>定員20人以上</t>
    <phoneticPr fontId="1"/>
  </si>
  <si>
    <t>定員19人以下</t>
    <phoneticPr fontId="1"/>
  </si>
  <si>
    <t>定員数</t>
    <rPh sb="0" eb="3">
      <t>テイインスウ</t>
    </rPh>
    <phoneticPr fontId="1"/>
  </si>
  <si>
    <t>100%</t>
    <phoneticPr fontId="1"/>
  </si>
  <si>
    <t>定員6人未満</t>
    <rPh sb="0" eb="2">
      <t>テイイン</t>
    </rPh>
    <rPh sb="3" eb="4">
      <t>ニン</t>
    </rPh>
    <rPh sb="4" eb="6">
      <t>ミマン</t>
    </rPh>
    <phoneticPr fontId="1"/>
  </si>
  <si>
    <t>加算額</t>
    <rPh sb="0" eb="3">
      <t>カサンガク</t>
    </rPh>
    <phoneticPr fontId="1"/>
  </si>
  <si>
    <t>前</t>
    <rPh sb="0" eb="1">
      <t>マエ</t>
    </rPh>
    <phoneticPr fontId="1"/>
  </si>
  <si>
    <t>後</t>
    <rPh sb="0" eb="1">
      <t>ウシ</t>
    </rPh>
    <phoneticPr fontId="1"/>
  </si>
  <si>
    <t>保育士比率(%)</t>
    <rPh sb="0" eb="3">
      <t>ホイクシ</t>
    </rPh>
    <rPh sb="3" eb="5">
      <t>ヒリツ</t>
    </rPh>
    <phoneticPr fontId="1"/>
  </si>
  <si>
    <t>75%</t>
    <phoneticPr fontId="1"/>
  </si>
  <si>
    <t>50%</t>
    <phoneticPr fontId="1"/>
  </si>
  <si>
    <t>事業類型</t>
    <rPh sb="0" eb="2">
      <t>ジギョウ</t>
    </rPh>
    <rPh sb="2" eb="4">
      <t>ルイケイ</t>
    </rPh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</si>
  <si>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</si>
  <si>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</si>
  <si>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</si>
  <si>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</si>
  <si>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定員区分</t>
    <rPh sb="0" eb="2">
      <t>テイイン</t>
    </rPh>
    <rPh sb="2" eb="4">
      <t>クブン</t>
    </rPh>
    <phoneticPr fontId="1"/>
  </si>
  <si>
    <t>13人～19人</t>
  </si>
  <si>
    <t>20人～30人</t>
  </si>
  <si>
    <t>31人～40人</t>
  </si>
  <si>
    <t>41人～50人</t>
  </si>
  <si>
    <t>51人～60人</t>
  </si>
  <si>
    <t>61人～</t>
  </si>
  <si>
    <t>下限</t>
    <rPh sb="0" eb="2">
      <t>カゲン</t>
    </rPh>
    <phoneticPr fontId="1"/>
  </si>
  <si>
    <t>上限</t>
    <rPh sb="0" eb="2">
      <t>ジョウゲン</t>
    </rPh>
    <phoneticPr fontId="1"/>
  </si>
  <si>
    <t>年齢区分</t>
    <rPh sb="0" eb="2">
      <t>ネンレイ</t>
    </rPh>
    <rPh sb="2" eb="4">
      <t>クブン</t>
    </rPh>
    <phoneticPr fontId="1"/>
  </si>
  <si>
    <t>3歳以上児</t>
    <rPh sb="1" eb="2">
      <t>サイ</t>
    </rPh>
    <rPh sb="2" eb="4">
      <t>イジョウ</t>
    </rPh>
    <rPh sb="4" eb="5">
      <t>ジ</t>
    </rPh>
    <phoneticPr fontId="1"/>
  </si>
  <si>
    <t>3歳未満児</t>
    <rPh sb="1" eb="4">
      <t>サイミマン</t>
    </rPh>
    <rPh sb="4" eb="5">
      <t>ジ</t>
    </rPh>
    <phoneticPr fontId="1"/>
  </si>
  <si>
    <t>6人～12人</t>
    <phoneticPr fontId="1"/>
  </si>
  <si>
    <t>30分</t>
    <rPh sb="2" eb="3">
      <t>プン</t>
    </rPh>
    <phoneticPr fontId="1"/>
  </si>
  <si>
    <t>1時間</t>
    <rPh sb="1" eb="3">
      <t>ジカン</t>
    </rPh>
    <phoneticPr fontId="1"/>
  </si>
  <si>
    <t>2～3時間</t>
    <rPh sb="3" eb="5">
      <t>ジカン</t>
    </rPh>
    <phoneticPr fontId="1"/>
  </si>
  <si>
    <t>4～5時間</t>
    <rPh sb="3" eb="5">
      <t>ジカン</t>
    </rPh>
    <phoneticPr fontId="1"/>
  </si>
  <si>
    <t>延長時間(分)以上</t>
    <rPh sb="0" eb="2">
      <t>エンチョウ</t>
    </rPh>
    <rPh sb="2" eb="4">
      <t>ジカン</t>
    </rPh>
    <rPh sb="5" eb="6">
      <t>フン</t>
    </rPh>
    <rPh sb="7" eb="9">
      <t>イジョウ</t>
    </rPh>
    <phoneticPr fontId="1"/>
  </si>
  <si>
    <t>延長時間(分)未満</t>
    <rPh sb="0" eb="2">
      <t>エンチョウ</t>
    </rPh>
    <rPh sb="2" eb="4">
      <t>ジカン</t>
    </rPh>
    <rPh sb="5" eb="6">
      <t>フン</t>
    </rPh>
    <rPh sb="7" eb="9">
      <t>ミマン</t>
    </rPh>
    <phoneticPr fontId="1"/>
  </si>
  <si>
    <t>非正規受入定員区分</t>
    <rPh sb="0" eb="1">
      <t>ヒ</t>
    </rPh>
    <rPh sb="1" eb="3">
      <t>セイキ</t>
    </rPh>
    <rPh sb="3" eb="5">
      <t>ウケイレ</t>
    </rPh>
    <rPh sb="5" eb="7">
      <t>テイイン</t>
    </rPh>
    <rPh sb="7" eb="9">
      <t>クブン</t>
    </rPh>
    <phoneticPr fontId="1"/>
  </si>
  <si>
    <t>1人</t>
    <rPh sb="1" eb="2">
      <t>ヒト</t>
    </rPh>
    <phoneticPr fontId="1"/>
  </si>
  <si>
    <t>2人</t>
    <rPh sb="1" eb="2">
      <t>ヒト</t>
    </rPh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</si>
  <si>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</si>
  <si>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</si>
  <si>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5人</t>
    <rPh sb="1" eb="2">
      <t>ニン</t>
    </rPh>
    <phoneticPr fontId="1"/>
  </si>
  <si>
    <t>6人</t>
    <rPh sb="1" eb="2">
      <t>ニン</t>
    </rPh>
    <phoneticPr fontId="1"/>
  </si>
  <si>
    <t>7人</t>
    <rPh sb="1" eb="2">
      <t>ニン</t>
    </rPh>
    <phoneticPr fontId="1"/>
  </si>
  <si>
    <t>8人</t>
    <rPh sb="1" eb="2">
      <t>ニン</t>
    </rPh>
    <phoneticPr fontId="1"/>
  </si>
  <si>
    <t>9人</t>
    <rPh sb="1" eb="2">
      <t>ニン</t>
    </rPh>
    <phoneticPr fontId="1"/>
  </si>
  <si>
    <t>10人以上</t>
    <rPh sb="2" eb="3">
      <t>ニン</t>
    </rPh>
    <rPh sb="3" eb="5">
      <t>イジョウ</t>
    </rPh>
    <phoneticPr fontId="1"/>
  </si>
  <si>
    <t>人数</t>
    <rPh sb="0" eb="2">
      <t>ニンズウ</t>
    </rPh>
    <phoneticPr fontId="1"/>
  </si>
  <si>
    <t>対応型</t>
    <rPh sb="0" eb="3">
      <t>タイオウガタ</t>
    </rPh>
    <phoneticPr fontId="1"/>
  </si>
  <si>
    <t>病児対応型</t>
    <rPh sb="0" eb="2">
      <t>ビョウジ</t>
    </rPh>
    <rPh sb="2" eb="5">
      <t>タイオウガタ</t>
    </rPh>
    <phoneticPr fontId="1"/>
  </si>
  <si>
    <t>病後児対応型</t>
    <rPh sb="0" eb="2">
      <t>ビョウゴ</t>
    </rPh>
    <rPh sb="2" eb="3">
      <t>ジ</t>
    </rPh>
    <rPh sb="3" eb="6">
      <t>タイオウガタ</t>
    </rPh>
    <phoneticPr fontId="1"/>
  </si>
  <si>
    <t>体調不良児対応型</t>
    <rPh sb="0" eb="2">
      <t>タイチョウ</t>
    </rPh>
    <rPh sb="2" eb="4">
      <t>フリョウ</t>
    </rPh>
    <rPh sb="4" eb="5">
      <t>ジ</t>
    </rPh>
    <rPh sb="5" eb="8">
      <t>タイオウガタ</t>
    </rPh>
    <phoneticPr fontId="1"/>
  </si>
  <si>
    <t>基本分</t>
    <rPh sb="0" eb="2">
      <t>キホン</t>
    </rPh>
    <rPh sb="2" eb="3">
      <t>ブン</t>
    </rPh>
    <phoneticPr fontId="1"/>
  </si>
  <si>
    <t>6カ月未満</t>
    <rPh sb="2" eb="3">
      <t>ゲツ</t>
    </rPh>
    <rPh sb="3" eb="5">
      <t>ミマン</t>
    </rPh>
    <phoneticPr fontId="1"/>
  </si>
  <si>
    <t>年間延べ利用児童数(以上)</t>
    <rPh sb="0" eb="2">
      <t>ネンカン</t>
    </rPh>
    <rPh sb="2" eb="3">
      <t>ノ</t>
    </rPh>
    <rPh sb="4" eb="6">
      <t>リヨウ</t>
    </rPh>
    <rPh sb="6" eb="8">
      <t>ジドウ</t>
    </rPh>
    <rPh sb="8" eb="9">
      <t>スウ</t>
    </rPh>
    <rPh sb="10" eb="12">
      <t>イジョウ</t>
    </rPh>
    <phoneticPr fontId="1"/>
  </si>
  <si>
    <t>年間延べ利用児童数(未満)</t>
    <rPh sb="0" eb="2">
      <t>ネンカン</t>
    </rPh>
    <rPh sb="2" eb="3">
      <t>ノ</t>
    </rPh>
    <rPh sb="4" eb="6">
      <t>リヨウ</t>
    </rPh>
    <rPh sb="6" eb="8">
      <t>ジドウ</t>
    </rPh>
    <rPh sb="8" eb="9">
      <t>スウ</t>
    </rPh>
    <rPh sb="10" eb="12">
      <t>ミマン</t>
    </rPh>
    <phoneticPr fontId="1"/>
  </si>
  <si>
    <t>一般型</t>
    <rPh sb="0" eb="3">
      <t>イッパンガタ</t>
    </rPh>
    <phoneticPr fontId="1"/>
  </si>
  <si>
    <t>余裕活用型</t>
    <rPh sb="0" eb="2">
      <t>ヨユウ</t>
    </rPh>
    <rPh sb="2" eb="5">
      <t>カツヨウガタ</t>
    </rPh>
    <phoneticPr fontId="1"/>
  </si>
  <si>
    <t>上限額</t>
    <rPh sb="0" eb="3">
      <t>ジョウゲンガク</t>
    </rPh>
    <phoneticPr fontId="1"/>
  </si>
  <si>
    <t>入所児童数</t>
    <rPh sb="0" eb="2">
      <t>ニュウショ</t>
    </rPh>
    <rPh sb="2" eb="4">
      <t>ジドウ</t>
    </rPh>
    <rPh sb="4" eb="5">
      <t>スウ</t>
    </rPh>
    <phoneticPr fontId="1"/>
  </si>
  <si>
    <t>円</t>
    <rPh sb="0" eb="1">
      <t>エン</t>
    </rPh>
    <phoneticPr fontId="1"/>
  </si>
  <si>
    <t>基本分単価</t>
    <rPh sb="0" eb="2">
      <t>キホン</t>
    </rPh>
    <rPh sb="2" eb="3">
      <t>ブン</t>
    </rPh>
    <rPh sb="3" eb="5">
      <t>タンカ</t>
    </rPh>
    <phoneticPr fontId="1"/>
  </si>
  <si>
    <t>地域区分</t>
    <rPh sb="0" eb="2">
      <t>チイキ</t>
    </rPh>
    <rPh sb="2" eb="4">
      <t>クブン</t>
    </rPh>
    <phoneticPr fontId="1"/>
  </si>
  <si>
    <t>20/100地域</t>
  </si>
  <si>
    <t>16/100地域</t>
  </si>
  <si>
    <t>15/100地域</t>
    <phoneticPr fontId="1"/>
  </si>
  <si>
    <t>12/100地域</t>
    <phoneticPr fontId="1"/>
  </si>
  <si>
    <t>10/100地域</t>
    <phoneticPr fontId="1"/>
  </si>
  <si>
    <t>6/100地域</t>
    <phoneticPr fontId="1"/>
  </si>
  <si>
    <t>3/100地域</t>
    <phoneticPr fontId="1"/>
  </si>
  <si>
    <t>その他地域</t>
    <rPh sb="2" eb="3">
      <t>タ</t>
    </rPh>
    <phoneticPr fontId="1"/>
  </si>
  <si>
    <t>4歳以上児</t>
  </si>
  <si>
    <t>3歳児</t>
  </si>
  <si>
    <t>1、2歳児</t>
  </si>
  <si>
    <t>乳児</t>
  </si>
  <si>
    <t>開所時間</t>
    <rPh sb="0" eb="2">
      <t>カイショ</t>
    </rPh>
    <rPh sb="2" eb="4">
      <t>ジカン</t>
    </rPh>
    <phoneticPr fontId="1"/>
  </si>
  <si>
    <t>1日11時間開所</t>
    <rPh sb="1" eb="2">
      <t>ニチ</t>
    </rPh>
    <rPh sb="4" eb="6">
      <t>ジカン</t>
    </rPh>
    <rPh sb="6" eb="8">
      <t>カイショ</t>
    </rPh>
    <phoneticPr fontId="24"/>
  </si>
  <si>
    <t>1日13時間開所</t>
    <rPh sb="1" eb="2">
      <t>ニチ</t>
    </rPh>
    <rPh sb="4" eb="6">
      <t>ジカン</t>
    </rPh>
    <rPh sb="6" eb="8">
      <t>カイショ</t>
    </rPh>
    <phoneticPr fontId="24"/>
  </si>
  <si>
    <t>開所日数</t>
  </si>
  <si>
    <t>開所日数</t>
    <rPh sb="0" eb="2">
      <t>カイショ</t>
    </rPh>
    <rPh sb="2" eb="4">
      <t>ニッスウ</t>
    </rPh>
    <phoneticPr fontId="1"/>
  </si>
  <si>
    <t>週7日未満開所</t>
  </si>
  <si>
    <t>週7日開所</t>
  </si>
  <si>
    <t>週6日未満開所</t>
  </si>
  <si>
    <t>開所時間</t>
    <rPh sb="0" eb="2">
      <t>カイショ</t>
    </rPh>
    <rPh sb="2" eb="4">
      <t>ジカン</t>
    </rPh>
    <phoneticPr fontId="24"/>
  </si>
  <si>
    <t>保育士比率</t>
  </si>
  <si>
    <t>地域区分</t>
    <rPh sb="0" eb="2">
      <t>チイキ</t>
    </rPh>
    <rPh sb="2" eb="4">
      <t>クブン</t>
    </rPh>
    <phoneticPr fontId="24"/>
  </si>
  <si>
    <t>定員区分</t>
    <rPh sb="0" eb="2">
      <t>テイイン</t>
    </rPh>
    <rPh sb="2" eb="4">
      <t>クブン</t>
    </rPh>
    <phoneticPr fontId="24"/>
  </si>
  <si>
    <t>年齢区分</t>
    <rPh sb="0" eb="2">
      <t>ネンレイ</t>
    </rPh>
    <rPh sb="2" eb="4">
      <t>クブン</t>
    </rPh>
    <phoneticPr fontId="24"/>
  </si>
  <si>
    <t>開所日数</t>
    <rPh sb="0" eb="2">
      <t>カイショ</t>
    </rPh>
    <rPh sb="2" eb="4">
      <t>ニッスウ</t>
    </rPh>
    <phoneticPr fontId="24"/>
  </si>
  <si>
    <t>保育士比率</t>
    <rPh sb="0" eb="3">
      <t>ホイクシ</t>
    </rPh>
    <rPh sb="3" eb="5">
      <t>ヒリツ</t>
    </rPh>
    <phoneticPr fontId="24"/>
  </si>
  <si>
    <t>基本分単価</t>
    <rPh sb="0" eb="2">
      <t>キホン</t>
    </rPh>
    <rPh sb="2" eb="3">
      <t>ブン</t>
    </rPh>
    <rPh sb="3" eb="5">
      <t>タンカ</t>
    </rPh>
    <phoneticPr fontId="24"/>
  </si>
  <si>
    <t>開所日数</t>
    <phoneticPr fontId="1"/>
  </si>
  <si>
    <t>加算分合計</t>
    <rPh sb="0" eb="2">
      <t>カサン</t>
    </rPh>
    <rPh sb="2" eb="3">
      <t>ブン</t>
    </rPh>
    <rPh sb="3" eb="5">
      <t>ゴウケイ</t>
    </rPh>
    <phoneticPr fontId="1"/>
  </si>
  <si>
    <t>（以下は、該当がある場合）</t>
  </si>
  <si>
    <t>基本分単価
※助成要領（別表1）①</t>
    <rPh sb="0" eb="2">
      <t>キホン</t>
    </rPh>
    <rPh sb="2" eb="3">
      <t>ブン</t>
    </rPh>
    <rPh sb="3" eb="5">
      <t>タンカ</t>
    </rPh>
    <phoneticPr fontId="1"/>
  </si>
  <si>
    <t>利用者負担相当額
（１人当たり月額）</t>
    <rPh sb="0" eb="3">
      <t>リヨウシャ</t>
    </rPh>
    <rPh sb="3" eb="5">
      <t>フタン</t>
    </rPh>
    <rPh sb="5" eb="7">
      <t>ソウトウ</t>
    </rPh>
    <rPh sb="7" eb="8">
      <t>ガク</t>
    </rPh>
    <phoneticPr fontId="1"/>
  </si>
  <si>
    <t>利用者負担相当額</t>
    <rPh sb="0" eb="3">
      <t>リヨウシャ</t>
    </rPh>
    <rPh sb="3" eb="5">
      <t>フタン</t>
    </rPh>
    <rPh sb="5" eb="7">
      <t>ソウトウ</t>
    </rPh>
    <rPh sb="7" eb="8">
      <t>ガク</t>
    </rPh>
    <phoneticPr fontId="1"/>
  </si>
  <si>
    <t>1日11時間開所</t>
  </si>
  <si>
    <t>週7日開所</t>
    <phoneticPr fontId="1"/>
  </si>
  <si>
    <t>その他地域</t>
  </si>
  <si>
    <t>1日13時間開所</t>
  </si>
  <si>
    <t>6人～12人</t>
  </si>
  <si>
    <t>15/100地域</t>
  </si>
  <si>
    <t>12/100地域</t>
  </si>
  <si>
    <t>10/100地域</t>
  </si>
  <si>
    <t>6/100地域</t>
  </si>
  <si>
    <t>3/100地域</t>
  </si>
  <si>
    <t>20/100地域</t>
    <rPh sb="6" eb="8">
      <t>チイキ</t>
    </rPh>
    <phoneticPr fontId="24"/>
  </si>
  <si>
    <t>6人～12人</t>
    <rPh sb="1" eb="2">
      <t>ニン</t>
    </rPh>
    <rPh sb="5" eb="6">
      <t>ニン</t>
    </rPh>
    <phoneticPr fontId="24"/>
  </si>
  <si>
    <t>週7日未満開所</t>
    <phoneticPr fontId="24"/>
  </si>
  <si>
    <t>週7日開所</t>
    <phoneticPr fontId="1"/>
  </si>
  <si>
    <t>①基本分単価表</t>
    <rPh sb="1" eb="3">
      <t>キホン</t>
    </rPh>
    <rPh sb="3" eb="4">
      <t>ブン</t>
    </rPh>
    <rPh sb="4" eb="6">
      <t>タンカ</t>
    </rPh>
    <rPh sb="6" eb="7">
      <t>オモテ</t>
    </rPh>
    <phoneticPr fontId="1"/>
  </si>
  <si>
    <t>②延長保育加算</t>
    <rPh sb="1" eb="3">
      <t>エンチョウ</t>
    </rPh>
    <rPh sb="3" eb="5">
      <t>ホイク</t>
    </rPh>
    <rPh sb="5" eb="7">
      <t>カサン</t>
    </rPh>
    <phoneticPr fontId="1"/>
  </si>
  <si>
    <t>③夜間保育加算</t>
    <rPh sb="1" eb="3">
      <t>ヤカン</t>
    </rPh>
    <rPh sb="3" eb="5">
      <t>ホイク</t>
    </rPh>
    <rPh sb="5" eb="7">
      <t>カサン</t>
    </rPh>
    <phoneticPr fontId="1"/>
  </si>
  <si>
    <t>④非正規労働者受入推進加算</t>
    <rPh sb="1" eb="2">
      <t>ヒ</t>
    </rPh>
    <rPh sb="2" eb="4">
      <t>セイキ</t>
    </rPh>
    <rPh sb="4" eb="7">
      <t>ロウドウシャ</t>
    </rPh>
    <rPh sb="7" eb="9">
      <t>ウケイレ</t>
    </rPh>
    <rPh sb="9" eb="11">
      <t>スイシン</t>
    </rPh>
    <rPh sb="11" eb="13">
      <t>カサン</t>
    </rPh>
    <phoneticPr fontId="1"/>
  </si>
  <si>
    <t>⑤病児保育加算(基本分)</t>
    <rPh sb="1" eb="3">
      <t>ビョウジ</t>
    </rPh>
    <rPh sb="3" eb="5">
      <t>ホイク</t>
    </rPh>
    <rPh sb="5" eb="7">
      <t>カサン</t>
    </rPh>
    <rPh sb="8" eb="10">
      <t>キホン</t>
    </rPh>
    <rPh sb="10" eb="11">
      <t>ブン</t>
    </rPh>
    <phoneticPr fontId="1"/>
  </si>
  <si>
    <t>⑤病児保育加算(加算分)</t>
    <rPh sb="1" eb="3">
      <t>ビョウジ</t>
    </rPh>
    <rPh sb="3" eb="5">
      <t>ホイク</t>
    </rPh>
    <rPh sb="5" eb="7">
      <t>カサン</t>
    </rPh>
    <rPh sb="8" eb="10">
      <t>カサン</t>
    </rPh>
    <rPh sb="10" eb="11">
      <t>ブン</t>
    </rPh>
    <rPh sb="11" eb="12">
      <t>ホンブン</t>
    </rPh>
    <phoneticPr fontId="1"/>
  </si>
  <si>
    <t>⑥預かりサービス</t>
    <rPh sb="1" eb="2">
      <t>アズ</t>
    </rPh>
    <phoneticPr fontId="1"/>
  </si>
  <si>
    <t>⑦賃借料加算</t>
    <rPh sb="1" eb="3">
      <t>チンシャク</t>
    </rPh>
    <rPh sb="3" eb="4">
      <t>リョウ</t>
    </rPh>
    <rPh sb="4" eb="6">
      <t>カサン</t>
    </rPh>
    <phoneticPr fontId="1"/>
  </si>
  <si>
    <t>（別表3）基本分単価から控除する額</t>
    <rPh sb="1" eb="3">
      <t>ベッピョウ</t>
    </rPh>
    <rPh sb="5" eb="7">
      <t>キホン</t>
    </rPh>
    <rPh sb="7" eb="8">
      <t>ブン</t>
    </rPh>
    <rPh sb="8" eb="10">
      <t>タンカ</t>
    </rPh>
    <rPh sb="12" eb="14">
      <t>コウジョ</t>
    </rPh>
    <rPh sb="16" eb="17">
      <t>ガク</t>
    </rPh>
    <phoneticPr fontId="1"/>
  </si>
  <si>
    <t>定員区分</t>
    <rPh sb="0" eb="2">
      <t>テイイン</t>
    </rPh>
    <rPh sb="2" eb="4">
      <t>クブン</t>
    </rPh>
    <phoneticPr fontId="1"/>
  </si>
  <si>
    <t>延長保育算定用</t>
    <rPh sb="0" eb="2">
      <t>エンチョウ</t>
    </rPh>
    <rPh sb="2" eb="4">
      <t>ホイク</t>
    </rPh>
    <rPh sb="4" eb="6">
      <t>サンテイ</t>
    </rPh>
    <rPh sb="6" eb="7">
      <t>ヨウ</t>
    </rPh>
    <phoneticPr fontId="1"/>
  </si>
  <si>
    <t>基本分単価算定用</t>
    <rPh sb="0" eb="2">
      <t>キホン</t>
    </rPh>
    <rPh sb="2" eb="3">
      <t>ブン</t>
    </rPh>
    <rPh sb="3" eb="5">
      <t>タンカ</t>
    </rPh>
    <rPh sb="5" eb="7">
      <t>サンテイ</t>
    </rPh>
    <rPh sb="7" eb="8">
      <t>ヨウ</t>
    </rPh>
    <phoneticPr fontId="1"/>
  </si>
  <si>
    <t>夜間保育算定用</t>
    <rPh sb="0" eb="2">
      <t>ヤカン</t>
    </rPh>
    <rPh sb="2" eb="4">
      <t>ホイク</t>
    </rPh>
    <rPh sb="4" eb="6">
      <t>サンテイ</t>
    </rPh>
    <rPh sb="6" eb="7">
      <t>ヨウ</t>
    </rPh>
    <phoneticPr fontId="1"/>
  </si>
  <si>
    <t>非正規労働者受入推進算定用</t>
    <rPh sb="10" eb="12">
      <t>サンテイ</t>
    </rPh>
    <rPh sb="12" eb="13">
      <t>ヨウ</t>
    </rPh>
    <phoneticPr fontId="1"/>
  </si>
  <si>
    <t>病児保育算定用</t>
    <rPh sb="0" eb="2">
      <t>ビョウジ</t>
    </rPh>
    <rPh sb="2" eb="4">
      <t>ホイク</t>
    </rPh>
    <rPh sb="4" eb="6">
      <t>サンテイ</t>
    </rPh>
    <rPh sb="6" eb="7">
      <t>ヨウ</t>
    </rPh>
    <phoneticPr fontId="1"/>
  </si>
  <si>
    <t>預かりサービス算定用</t>
    <rPh sb="0" eb="1">
      <t>アズ</t>
    </rPh>
    <rPh sb="7" eb="9">
      <t>サンテイ</t>
    </rPh>
    <rPh sb="9" eb="10">
      <t>ヨウ</t>
    </rPh>
    <phoneticPr fontId="1"/>
  </si>
  <si>
    <t>賃借料加算算定用</t>
    <rPh sb="0" eb="3">
      <t>チンシャクリョウ</t>
    </rPh>
    <rPh sb="3" eb="5">
      <t>カサン</t>
    </rPh>
    <rPh sb="5" eb="7">
      <t>サンテイ</t>
    </rPh>
    <rPh sb="7" eb="8">
      <t>ヨウ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</si>
  <si>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</si>
  <si>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</si>
  <si>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</si>
  <si>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</si>
  <si>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</si>
  <si>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</si>
  <si>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</si>
  <si>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</si>
  <si>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</si>
  <si>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</si>
  <si>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</si>
  <si>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</si>
  <si>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事業開始月</t>
    <rPh sb="0" eb="2">
      <t>ジギョウ</t>
    </rPh>
    <rPh sb="2" eb="4">
      <t>カイシ</t>
    </rPh>
    <rPh sb="4" eb="5">
      <t>ツキ</t>
    </rPh>
    <phoneticPr fontId="1"/>
  </si>
  <si>
    <t>月</t>
    <rPh sb="0" eb="1">
      <t>ツキ</t>
    </rPh>
    <phoneticPr fontId="1"/>
  </si>
  <si>
    <t>① 定員数（各月初日の定員数）</t>
    <rPh sb="2" eb="4">
      <t>テイイン</t>
    </rPh>
    <rPh sb="4" eb="5">
      <t>スウ</t>
    </rPh>
    <rPh sb="5" eb="6">
      <t>イリスウ</t>
    </rPh>
    <rPh sb="6" eb="8">
      <t>カクツキ</t>
    </rPh>
    <rPh sb="8" eb="10">
      <t>ショニチ</t>
    </rPh>
    <rPh sb="11" eb="13">
      <t>テイイン</t>
    </rPh>
    <rPh sb="13" eb="14">
      <t>スウ</t>
    </rPh>
    <phoneticPr fontId="12"/>
  </si>
  <si>
    <t>円</t>
    <rPh sb="0" eb="1">
      <t>エン</t>
    </rPh>
    <phoneticPr fontId="1"/>
  </si>
  <si>
    <t>基本分合計</t>
    <rPh sb="0" eb="2">
      <t>キホン</t>
    </rPh>
    <rPh sb="2" eb="3">
      <t>ブン</t>
    </rPh>
    <rPh sb="3" eb="5">
      <t>ゴウケイ</t>
    </rPh>
    <phoneticPr fontId="1"/>
  </si>
  <si>
    <t>①病児対応型</t>
    <rPh sb="1" eb="3">
      <t>ビョウジ</t>
    </rPh>
    <rPh sb="3" eb="6">
      <t>タイオウガタ</t>
    </rPh>
    <phoneticPr fontId="1"/>
  </si>
  <si>
    <t>②病後児対応型</t>
    <rPh sb="1" eb="3">
      <t>ビョウゴ</t>
    </rPh>
    <rPh sb="3" eb="4">
      <t>ジ</t>
    </rPh>
    <rPh sb="4" eb="7">
      <t>タイオウガタ</t>
    </rPh>
    <phoneticPr fontId="1"/>
  </si>
  <si>
    <t>③体調不良児対応型</t>
    <rPh sb="1" eb="3">
      <t>タイチョウ</t>
    </rPh>
    <rPh sb="3" eb="5">
      <t>フリョウ</t>
    </rPh>
    <rPh sb="5" eb="6">
      <t>ジ</t>
    </rPh>
    <rPh sb="6" eb="9">
      <t>タイオウガタ</t>
    </rPh>
    <phoneticPr fontId="1"/>
  </si>
  <si>
    <t>事業月数</t>
    <rPh sb="0" eb="2">
      <t>ジギョウ</t>
    </rPh>
    <rPh sb="2" eb="3">
      <t>ツキ</t>
    </rPh>
    <rPh sb="3" eb="4">
      <t>スウ</t>
    </rPh>
    <phoneticPr fontId="1"/>
  </si>
  <si>
    <t>延長保育加算額</t>
    <rPh sb="0" eb="2">
      <t>エンチョウ</t>
    </rPh>
    <rPh sb="2" eb="4">
      <t>ホイク</t>
    </rPh>
    <rPh sb="4" eb="6">
      <t>カサン</t>
    </rPh>
    <rPh sb="6" eb="7">
      <t>ガク</t>
    </rPh>
    <phoneticPr fontId="1"/>
  </si>
  <si>
    <t>夜間保育加算額</t>
    <rPh sb="0" eb="2">
      <t>ヤカン</t>
    </rPh>
    <rPh sb="2" eb="4">
      <t>ホイク</t>
    </rPh>
    <rPh sb="4" eb="6">
      <t>カサン</t>
    </rPh>
    <rPh sb="6" eb="7">
      <t>ガク</t>
    </rPh>
    <phoneticPr fontId="1"/>
  </si>
  <si>
    <t>非正規労働者受入推進加算額</t>
    <rPh sb="12" eb="13">
      <t>ガク</t>
    </rPh>
    <phoneticPr fontId="1"/>
  </si>
  <si>
    <t>病児保育加算額</t>
    <rPh sb="6" eb="7">
      <t>ガク</t>
    </rPh>
    <phoneticPr fontId="1"/>
  </si>
  <si>
    <t>預かりサービス加算額</t>
    <rPh sb="9" eb="10">
      <t>ガク</t>
    </rPh>
    <phoneticPr fontId="1"/>
  </si>
  <si>
    <t>賃借料加算額</t>
    <rPh sb="5" eb="6">
      <t>ガク</t>
    </rPh>
    <phoneticPr fontId="1"/>
  </si>
  <si>
    <t>月数</t>
    <rPh sb="0" eb="1">
      <t>ツキ</t>
    </rPh>
    <rPh sb="1" eb="2">
      <t>スウ</t>
    </rPh>
    <phoneticPr fontId="1"/>
  </si>
  <si>
    <t>延長時間</t>
    <rPh sb="0" eb="2">
      <t>エンチョウ</t>
    </rPh>
    <rPh sb="2" eb="4">
      <t>ジカン</t>
    </rPh>
    <phoneticPr fontId="12"/>
  </si>
  <si>
    <t>平均対象児童数</t>
    <rPh sb="0" eb="2">
      <t>ヘイキン</t>
    </rPh>
    <rPh sb="2" eb="4">
      <t>タイショウ</t>
    </rPh>
    <rPh sb="4" eb="6">
      <t>ジドウ</t>
    </rPh>
    <rPh sb="6" eb="7">
      <t>スウ</t>
    </rPh>
    <phoneticPr fontId="12"/>
  </si>
  <si>
    <t>基準額(年額)</t>
    <rPh sb="0" eb="2">
      <t>キジュン</t>
    </rPh>
    <rPh sb="2" eb="3">
      <t>ガク</t>
    </rPh>
    <rPh sb="4" eb="6">
      <t>ネンガク</t>
    </rPh>
    <phoneticPr fontId="1"/>
  </si>
  <si>
    <t>加算額
（基準額÷12×月数）</t>
    <rPh sb="0" eb="3">
      <t>カサンガク</t>
    </rPh>
    <rPh sb="5" eb="7">
      <t>キジュン</t>
    </rPh>
    <rPh sb="7" eb="8">
      <t>ガク</t>
    </rPh>
    <rPh sb="12" eb="14">
      <t>ツキスウ</t>
    </rPh>
    <phoneticPr fontId="1"/>
  </si>
  <si>
    <t>合計</t>
    <rPh sb="0" eb="2">
      <t>ゴウケイ</t>
    </rPh>
    <phoneticPr fontId="1"/>
  </si>
  <si>
    <t>対象児童数
（定員数合計）</t>
    <rPh sb="0" eb="2">
      <t>タイショウ</t>
    </rPh>
    <rPh sb="2" eb="4">
      <t>ジドウ</t>
    </rPh>
    <rPh sb="4" eb="5">
      <t>スウ</t>
    </rPh>
    <rPh sb="7" eb="9">
      <t>テイイン</t>
    </rPh>
    <rPh sb="9" eb="10">
      <t>スウ</t>
    </rPh>
    <rPh sb="10" eb="12">
      <t>ゴウケイ</t>
    </rPh>
    <phoneticPr fontId="1"/>
  </si>
  <si>
    <t>加算額
（基準額×対象児童数）</t>
    <rPh sb="0" eb="3">
      <t>カサンガク</t>
    </rPh>
    <rPh sb="5" eb="7">
      <t>キジュン</t>
    </rPh>
    <rPh sb="7" eb="8">
      <t>ガク</t>
    </rPh>
    <phoneticPr fontId="1"/>
  </si>
  <si>
    <t>①</t>
    <phoneticPr fontId="1"/>
  </si>
  <si>
    <t>②</t>
    <phoneticPr fontId="1"/>
  </si>
  <si>
    <t>③</t>
    <phoneticPr fontId="1"/>
  </si>
  <si>
    <t>基本分
（6カ月未満は半額）</t>
    <rPh sb="0" eb="2">
      <t>キホン</t>
    </rPh>
    <rPh sb="2" eb="3">
      <t>ブン</t>
    </rPh>
    <rPh sb="7" eb="8">
      <t>ゲツ</t>
    </rPh>
    <rPh sb="8" eb="10">
      <t>ミマン</t>
    </rPh>
    <rPh sb="11" eb="13">
      <t>ハンガク</t>
    </rPh>
    <phoneticPr fontId="1"/>
  </si>
  <si>
    <t>加算分（基準額）</t>
    <rPh sb="0" eb="2">
      <t>カサン</t>
    </rPh>
    <rPh sb="2" eb="3">
      <t>ブン</t>
    </rPh>
    <rPh sb="4" eb="6">
      <t>キジュン</t>
    </rPh>
    <rPh sb="6" eb="7">
      <t>ガク</t>
    </rPh>
    <phoneticPr fontId="1"/>
  </si>
  <si>
    <t>①病児対応型</t>
    <phoneticPr fontId="1"/>
  </si>
  <si>
    <t>②病後児対応型</t>
    <phoneticPr fontId="1"/>
  </si>
  <si>
    <t>③体調不良児対応型</t>
    <phoneticPr fontId="1"/>
  </si>
  <si>
    <t>加算額
（基本分＋加算分）</t>
    <rPh sb="0" eb="3">
      <t>カサンガク</t>
    </rPh>
    <rPh sb="5" eb="7">
      <t>キホン</t>
    </rPh>
    <rPh sb="7" eb="8">
      <t>ブン</t>
    </rPh>
    <rPh sb="9" eb="11">
      <t>カサン</t>
    </rPh>
    <rPh sb="11" eb="12">
      <t>ブン</t>
    </rPh>
    <phoneticPr fontId="1"/>
  </si>
  <si>
    <t>年間延べ利用児童数</t>
    <rPh sb="0" eb="2">
      <t>ネンカン</t>
    </rPh>
    <rPh sb="2" eb="3">
      <t>ノ</t>
    </rPh>
    <rPh sb="4" eb="6">
      <t>リヨウ</t>
    </rPh>
    <rPh sb="6" eb="8">
      <t>ジドウ</t>
    </rPh>
    <rPh sb="8" eb="9">
      <t>スウ</t>
    </rPh>
    <phoneticPr fontId="1"/>
  </si>
  <si>
    <t>基準額（月額）</t>
    <rPh sb="0" eb="2">
      <t>キジュン</t>
    </rPh>
    <rPh sb="2" eb="3">
      <t>ガク</t>
    </rPh>
    <rPh sb="4" eb="5">
      <t>ゲツ</t>
    </rPh>
    <rPh sb="5" eb="6">
      <t>ガク</t>
    </rPh>
    <phoneticPr fontId="1"/>
  </si>
  <si>
    <t>基準額（年額）</t>
    <rPh sb="0" eb="2">
      <t>キジュン</t>
    </rPh>
    <rPh sb="2" eb="3">
      <t>ガク</t>
    </rPh>
    <rPh sb="4" eb="6">
      <t>ネンガク</t>
    </rPh>
    <rPh sb="5" eb="6">
      <t>ガク</t>
    </rPh>
    <phoneticPr fontId="1"/>
  </si>
  <si>
    <t>８．連携推進加算</t>
    <rPh sb="2" eb="4">
      <t>レンケイ</t>
    </rPh>
    <rPh sb="4" eb="6">
      <t>スイシン</t>
    </rPh>
    <rPh sb="6" eb="8">
      <t>カサン</t>
    </rPh>
    <phoneticPr fontId="12"/>
  </si>
  <si>
    <t>企業主導型保育事業を実施するうえで必要な職員を、実施要綱第3の2の(3)により算定される</t>
    <rPh sb="0" eb="2">
      <t>キギョウ</t>
    </rPh>
    <rPh sb="2" eb="5">
      <t>シュドウガタ</t>
    </rPh>
    <rPh sb="5" eb="7">
      <t>ホイク</t>
    </rPh>
    <rPh sb="7" eb="9">
      <t>ジギョウ</t>
    </rPh>
    <rPh sb="10" eb="12">
      <t>ジッシ</t>
    </rPh>
    <rPh sb="17" eb="19">
      <t>ヒツヨウ</t>
    </rPh>
    <rPh sb="20" eb="22">
      <t>ショクイン</t>
    </rPh>
    <phoneticPr fontId="1"/>
  </si>
  <si>
    <t>職員に加えて配置</t>
    <phoneticPr fontId="1"/>
  </si>
  <si>
    <t>賃借料（月額）</t>
    <rPh sb="0" eb="3">
      <t>チンシャクリョウ</t>
    </rPh>
    <rPh sb="4" eb="5">
      <t>ゲツ</t>
    </rPh>
    <rPh sb="5" eb="6">
      <t>ガク</t>
    </rPh>
    <phoneticPr fontId="12"/>
  </si>
  <si>
    <t>低い方の月額</t>
    <rPh sb="0" eb="1">
      <t>ヒク</t>
    </rPh>
    <rPh sb="2" eb="3">
      <t>ホウ</t>
    </rPh>
    <rPh sb="4" eb="6">
      <t>ゲツガク</t>
    </rPh>
    <phoneticPr fontId="1"/>
  </si>
  <si>
    <t>連携推進加算</t>
    <rPh sb="0" eb="2">
      <t>レンケイ</t>
    </rPh>
    <rPh sb="2" eb="4">
      <t>スイシン</t>
    </rPh>
    <rPh sb="4" eb="6">
      <t>カサン</t>
    </rPh>
    <phoneticPr fontId="1"/>
  </si>
  <si>
    <t>連携推進加算額</t>
    <rPh sb="0" eb="2">
      <t>レンケイ</t>
    </rPh>
    <rPh sb="2" eb="4">
      <t>スイシン</t>
    </rPh>
    <rPh sb="4" eb="7">
      <t>カサンガク</t>
    </rPh>
    <phoneticPr fontId="1"/>
  </si>
  <si>
    <t>連携（契約）企業名</t>
    <rPh sb="0" eb="2">
      <t>レンケイ</t>
    </rPh>
    <rPh sb="3" eb="5">
      <t>ケイヤク</t>
    </rPh>
    <rPh sb="6" eb="8">
      <t>キギョウ</t>
    </rPh>
    <rPh sb="8" eb="9">
      <t>メイ</t>
    </rPh>
    <phoneticPr fontId="1"/>
  </si>
  <si>
    <t>利用定員</t>
    <rPh sb="0" eb="2">
      <t>リヨウ</t>
    </rPh>
    <rPh sb="2" eb="4">
      <t>テイイン</t>
    </rPh>
    <phoneticPr fontId="1"/>
  </si>
  <si>
    <t>連携（契約）企業負担額（月額）</t>
    <rPh sb="0" eb="2">
      <t>レンケイ</t>
    </rPh>
    <rPh sb="3" eb="5">
      <t>ケイヤク</t>
    </rPh>
    <rPh sb="6" eb="8">
      <t>キギョウ</t>
    </rPh>
    <rPh sb="8" eb="10">
      <t>フタン</t>
    </rPh>
    <rPh sb="10" eb="11">
      <t>ガク</t>
    </rPh>
    <rPh sb="12" eb="14">
      <t>ゲツガク</t>
    </rPh>
    <phoneticPr fontId="1"/>
  </si>
  <si>
    <t>基本分単価
助成要領（別表1）①</t>
    <rPh sb="0" eb="2">
      <t>キホン</t>
    </rPh>
    <rPh sb="2" eb="3">
      <t>ブン</t>
    </rPh>
    <rPh sb="3" eb="5">
      <t>タンカ</t>
    </rPh>
    <phoneticPr fontId="1"/>
  </si>
  <si>
    <t>合計(月)</t>
    <rPh sb="0" eb="2">
      <t>ゴウケイ</t>
    </rPh>
    <rPh sb="3" eb="4">
      <t>ツキ</t>
    </rPh>
    <phoneticPr fontId="1"/>
  </si>
  <si>
    <t>補助額（1人当たり月額）
（基本分単価 － 利用者負担相当額）</t>
    <rPh sb="0" eb="2">
      <t>ホジョ</t>
    </rPh>
    <rPh sb="2" eb="3">
      <t>ガク</t>
    </rPh>
    <rPh sb="4" eb="6">
      <t>ヒトリ</t>
    </rPh>
    <rPh sb="6" eb="7">
      <t>ア</t>
    </rPh>
    <rPh sb="9" eb="10">
      <t>ガツ</t>
    </rPh>
    <rPh sb="10" eb="11">
      <t>ガク</t>
    </rPh>
    <phoneticPr fontId="1"/>
  </si>
  <si>
    <t>100%</t>
    <phoneticPr fontId="1"/>
  </si>
  <si>
    <t>75%</t>
    <phoneticPr fontId="1"/>
  </si>
  <si>
    <t>50%</t>
    <phoneticPr fontId="1"/>
  </si>
  <si>
    <t>保育施設名</t>
    <rPh sb="0" eb="2">
      <t>ホイク</t>
    </rPh>
    <rPh sb="2" eb="4">
      <t>シセツ</t>
    </rPh>
    <rPh sb="4" eb="5">
      <t>メイ</t>
    </rPh>
    <phoneticPr fontId="1"/>
  </si>
  <si>
    <t>保育施設定員数</t>
    <rPh sb="0" eb="2">
      <t>ホイク</t>
    </rPh>
    <rPh sb="2" eb="4">
      <t>シセツ</t>
    </rPh>
    <rPh sb="4" eb="7">
      <t>テイインスウ</t>
    </rPh>
    <phoneticPr fontId="1"/>
  </si>
  <si>
    <t>助成要領第１の１．（２）又は（３）により実施する場合に、その増加定員数又は空き定員数</t>
    <rPh sb="0" eb="2">
      <t>ジョセイ</t>
    </rPh>
    <rPh sb="2" eb="4">
      <t>ヨウリョウ</t>
    </rPh>
    <rPh sb="4" eb="5">
      <t>ダイ</t>
    </rPh>
    <rPh sb="12" eb="13">
      <t>マタ</t>
    </rPh>
    <rPh sb="20" eb="22">
      <t>ジッシ</t>
    </rPh>
    <rPh sb="24" eb="26">
      <t>バアイ</t>
    </rPh>
    <rPh sb="30" eb="32">
      <t>ゾウカ</t>
    </rPh>
    <rPh sb="32" eb="34">
      <t>テイイン</t>
    </rPh>
    <rPh sb="34" eb="35">
      <t>スウ</t>
    </rPh>
    <rPh sb="35" eb="36">
      <t>マタ</t>
    </rPh>
    <rPh sb="37" eb="38">
      <t>ア</t>
    </rPh>
    <rPh sb="39" eb="41">
      <t>テイイン</t>
    </rPh>
    <rPh sb="41" eb="42">
      <t>スウ</t>
    </rPh>
    <phoneticPr fontId="1"/>
  </si>
  <si>
    <t>８．保育従事者の保有する資格等が確認できる資料（４．と重複する場合は省略可）</t>
    <rPh sb="2" eb="4">
      <t>ホイク</t>
    </rPh>
    <rPh sb="4" eb="7">
      <t>ジュウジシャ</t>
    </rPh>
    <rPh sb="8" eb="10">
      <t>ホユウ</t>
    </rPh>
    <rPh sb="9" eb="10">
      <t>ユウ</t>
    </rPh>
    <rPh sb="12" eb="14">
      <t>シカク</t>
    </rPh>
    <rPh sb="14" eb="15">
      <t>トウ</t>
    </rPh>
    <rPh sb="16" eb="18">
      <t>カクニン</t>
    </rPh>
    <rPh sb="21" eb="23">
      <t>シリョウ</t>
    </rPh>
    <phoneticPr fontId="12"/>
  </si>
  <si>
    <t>（保育士資格証、市町村が行う研修等の修了証、保健師・看護師・准看護師の免許証の写しなど）</t>
    <rPh sb="1" eb="4">
      <t>ホイクシ</t>
    </rPh>
    <rPh sb="4" eb="6">
      <t>シカク</t>
    </rPh>
    <rPh sb="6" eb="7">
      <t>ショウ</t>
    </rPh>
    <rPh sb="8" eb="11">
      <t>シチョウソン</t>
    </rPh>
    <rPh sb="12" eb="13">
      <t>オコナ</t>
    </rPh>
    <rPh sb="14" eb="16">
      <t>ケンシュウ</t>
    </rPh>
    <rPh sb="16" eb="17">
      <t>トウ</t>
    </rPh>
    <rPh sb="18" eb="21">
      <t>シュウリョウショウ</t>
    </rPh>
    <rPh sb="22" eb="25">
      <t>ホケンシ</t>
    </rPh>
    <rPh sb="26" eb="29">
      <t>カンゴシ</t>
    </rPh>
    <rPh sb="30" eb="34">
      <t>ジュンカンゴシ</t>
    </rPh>
    <rPh sb="35" eb="38">
      <t>メンキョショウ</t>
    </rPh>
    <rPh sb="39" eb="40">
      <t>ウツ</t>
    </rPh>
    <phoneticPr fontId="12"/>
  </si>
  <si>
    <t>９．その他</t>
    <rPh sb="4" eb="5">
      <t>ホカ</t>
    </rPh>
    <phoneticPr fontId="1"/>
  </si>
  <si>
    <t>企業主導型保育事業助成金収入</t>
    <rPh sb="0" eb="2">
      <t>キギョウ</t>
    </rPh>
    <rPh sb="2" eb="4">
      <t>シュドウ</t>
    </rPh>
    <rPh sb="4" eb="5">
      <t>ガタ</t>
    </rPh>
    <rPh sb="5" eb="7">
      <t>ホイク</t>
    </rPh>
    <rPh sb="7" eb="9">
      <t>ジギョウ</t>
    </rPh>
    <rPh sb="9" eb="11">
      <t>ジョセイ</t>
    </rPh>
    <rPh sb="11" eb="12">
      <t>キン</t>
    </rPh>
    <rPh sb="12" eb="14">
      <t>シュウニュウ</t>
    </rPh>
    <phoneticPr fontId="1"/>
  </si>
  <si>
    <t>利用者負担額（保育料）</t>
    <rPh sb="0" eb="3">
      <t>リヨウシャ</t>
    </rPh>
    <rPh sb="3" eb="5">
      <t>フタン</t>
    </rPh>
    <rPh sb="5" eb="6">
      <t>ガク</t>
    </rPh>
    <rPh sb="7" eb="10">
      <t>ホイクリョウ</t>
    </rPh>
    <phoneticPr fontId="1"/>
  </si>
  <si>
    <t>利用者負担額（保育料以外）</t>
    <rPh sb="0" eb="3">
      <t>リヨウシャ</t>
    </rPh>
    <rPh sb="3" eb="5">
      <t>フタン</t>
    </rPh>
    <rPh sb="5" eb="6">
      <t>ガク</t>
    </rPh>
    <rPh sb="7" eb="10">
      <t>ホイクリョウ</t>
    </rPh>
    <rPh sb="10" eb="12">
      <t>イガイ</t>
    </rPh>
    <phoneticPr fontId="1"/>
  </si>
  <si>
    <t>利用者負担額（延長、一時預かり等）</t>
    <rPh sb="0" eb="3">
      <t>リヨウシャ</t>
    </rPh>
    <rPh sb="3" eb="5">
      <t>フタン</t>
    </rPh>
    <rPh sb="5" eb="6">
      <t>ガク</t>
    </rPh>
    <rPh sb="10" eb="12">
      <t>イチジ</t>
    </rPh>
    <rPh sb="12" eb="13">
      <t>アズ</t>
    </rPh>
    <rPh sb="15" eb="16">
      <t>トウ</t>
    </rPh>
    <phoneticPr fontId="1"/>
  </si>
  <si>
    <t>連携企業受託収入</t>
    <rPh sb="0" eb="2">
      <t>レンケイ</t>
    </rPh>
    <rPh sb="2" eb="4">
      <t>キギョウ</t>
    </rPh>
    <rPh sb="4" eb="6">
      <t>ジュタク</t>
    </rPh>
    <rPh sb="6" eb="8">
      <t>シュウニュウ</t>
    </rPh>
    <phoneticPr fontId="1"/>
  </si>
  <si>
    <t>保育士給料支出</t>
    <rPh sb="0" eb="3">
      <t>ホイクシ</t>
    </rPh>
    <rPh sb="3" eb="5">
      <t>キュウリョウ</t>
    </rPh>
    <rPh sb="5" eb="7">
      <t>シシュツ</t>
    </rPh>
    <phoneticPr fontId="1"/>
  </si>
  <si>
    <t>連携推進職員給料支出</t>
    <rPh sb="0" eb="2">
      <t>レンケイ</t>
    </rPh>
    <rPh sb="2" eb="4">
      <t>スイシン</t>
    </rPh>
    <rPh sb="4" eb="6">
      <t>ショクイン</t>
    </rPh>
    <rPh sb="6" eb="8">
      <t>キュウリョウ</t>
    </rPh>
    <phoneticPr fontId="1"/>
  </si>
  <si>
    <t>退職給付支出</t>
    <rPh sb="0" eb="2">
      <t>タイショク</t>
    </rPh>
    <rPh sb="2" eb="4">
      <t>キュウフ</t>
    </rPh>
    <rPh sb="4" eb="6">
      <t>シシュツ</t>
    </rPh>
    <phoneticPr fontId="1"/>
  </si>
  <si>
    <t>法定福利費支出</t>
    <rPh sb="0" eb="2">
      <t>ホウテイ</t>
    </rPh>
    <rPh sb="2" eb="4">
      <t>フクリ</t>
    </rPh>
    <rPh sb="4" eb="5">
      <t>ヒ</t>
    </rPh>
    <rPh sb="5" eb="7">
      <t>シシュツ</t>
    </rPh>
    <phoneticPr fontId="1"/>
  </si>
  <si>
    <t>その他人件費支出</t>
    <rPh sb="2" eb="3">
      <t>タ</t>
    </rPh>
    <rPh sb="3" eb="6">
      <t>ジンケンヒ</t>
    </rPh>
    <rPh sb="6" eb="8">
      <t>シシュツ</t>
    </rPh>
    <phoneticPr fontId="1"/>
  </si>
  <si>
    <t>給食費支出</t>
    <rPh sb="0" eb="3">
      <t>キュウショクヒ</t>
    </rPh>
    <rPh sb="3" eb="5">
      <t>シシュツ</t>
    </rPh>
    <phoneticPr fontId="1"/>
  </si>
  <si>
    <t>保育材料費支出</t>
    <rPh sb="0" eb="2">
      <t>ホイク</t>
    </rPh>
    <rPh sb="2" eb="5">
      <t>ザイリョウヒ</t>
    </rPh>
    <rPh sb="5" eb="7">
      <t>シシュツ</t>
    </rPh>
    <phoneticPr fontId="1"/>
  </si>
  <si>
    <t>その他事業費支出</t>
    <rPh sb="2" eb="3">
      <t>タ</t>
    </rPh>
    <rPh sb="3" eb="6">
      <t>ジギョウヒ</t>
    </rPh>
    <rPh sb="6" eb="8">
      <t>シシュツ</t>
    </rPh>
    <phoneticPr fontId="1"/>
  </si>
  <si>
    <t>福利厚生費支出</t>
    <rPh sb="0" eb="2">
      <t>フクリ</t>
    </rPh>
    <rPh sb="2" eb="5">
      <t>コウセイヒ</t>
    </rPh>
    <rPh sb="5" eb="7">
      <t>シシュツ</t>
    </rPh>
    <phoneticPr fontId="1"/>
  </si>
  <si>
    <t>研修研究費支出</t>
    <rPh sb="0" eb="2">
      <t>ケンシュウ</t>
    </rPh>
    <rPh sb="2" eb="5">
      <t>ケンキュウヒ</t>
    </rPh>
    <rPh sb="5" eb="7">
      <t>シシュツ</t>
    </rPh>
    <phoneticPr fontId="1"/>
  </si>
  <si>
    <t>修繕費支出</t>
    <rPh sb="0" eb="3">
      <t>シュウゼンヒ</t>
    </rPh>
    <rPh sb="3" eb="5">
      <t>シシュツ</t>
    </rPh>
    <phoneticPr fontId="1"/>
  </si>
  <si>
    <t>第三者評価委託費支出</t>
    <rPh sb="0" eb="3">
      <t>ダイサンシャ</t>
    </rPh>
    <rPh sb="3" eb="5">
      <t>ヒョウカ</t>
    </rPh>
    <rPh sb="5" eb="7">
      <t>イタク</t>
    </rPh>
    <rPh sb="7" eb="8">
      <t>ヒ</t>
    </rPh>
    <rPh sb="8" eb="10">
      <t>シシュツ</t>
    </rPh>
    <phoneticPr fontId="1"/>
  </si>
  <si>
    <t>賠償責任保険料支出</t>
    <rPh sb="0" eb="2">
      <t>バイショウ</t>
    </rPh>
    <rPh sb="2" eb="4">
      <t>セキニン</t>
    </rPh>
    <rPh sb="4" eb="6">
      <t>ホケン</t>
    </rPh>
    <rPh sb="6" eb="7">
      <t>リョウ</t>
    </rPh>
    <rPh sb="7" eb="9">
      <t>シシュツ</t>
    </rPh>
    <phoneticPr fontId="1"/>
  </si>
  <si>
    <t>その他事務費支出</t>
    <rPh sb="2" eb="3">
      <t>タ</t>
    </rPh>
    <rPh sb="3" eb="5">
      <t>ジム</t>
    </rPh>
    <rPh sb="5" eb="6">
      <t>ヒ</t>
    </rPh>
    <rPh sb="6" eb="8">
      <t>シシュツ</t>
    </rPh>
    <phoneticPr fontId="1"/>
  </si>
  <si>
    <t>☆欄には、助成要領第１の１．（２）又は（３）により実施する場合に、その増加定員数又は空き定員数を記載すること。</t>
    <rPh sb="1" eb="2">
      <t>ラン</t>
    </rPh>
    <rPh sb="5" eb="7">
      <t>ジョセイ</t>
    </rPh>
    <rPh sb="7" eb="9">
      <t>ヨウリョウ</t>
    </rPh>
    <rPh sb="9" eb="10">
      <t>ダイ</t>
    </rPh>
    <rPh sb="17" eb="18">
      <t>マタ</t>
    </rPh>
    <rPh sb="25" eb="27">
      <t>ジッシ</t>
    </rPh>
    <rPh sb="29" eb="31">
      <t>バアイ</t>
    </rPh>
    <rPh sb="35" eb="37">
      <t>ゾウカ</t>
    </rPh>
    <rPh sb="37" eb="39">
      <t>テイイン</t>
    </rPh>
    <rPh sb="39" eb="40">
      <t>スウ</t>
    </rPh>
    <rPh sb="40" eb="41">
      <t>マタ</t>
    </rPh>
    <rPh sb="42" eb="43">
      <t>ア</t>
    </rPh>
    <rPh sb="44" eb="46">
      <t>テイイン</t>
    </rPh>
    <rPh sb="46" eb="47">
      <t>スウ</t>
    </rPh>
    <rPh sb="48" eb="50">
      <t>キサイ</t>
    </rPh>
    <phoneticPr fontId="12"/>
  </si>
  <si>
    <t>※欄には、定員のうち、従業員枠に該当する定員数を記載すること。</t>
    <rPh sb="1" eb="2">
      <t>ラン</t>
    </rPh>
    <rPh sb="5" eb="7">
      <t>テイイン</t>
    </rPh>
    <rPh sb="11" eb="14">
      <t>ジュウギョウイン</t>
    </rPh>
    <rPh sb="14" eb="15">
      <t>ワク</t>
    </rPh>
    <rPh sb="16" eb="18">
      <t>ガイトウ</t>
    </rPh>
    <rPh sb="20" eb="23">
      <t>テイインスウ</t>
    </rPh>
    <rPh sb="24" eb="26">
      <t>キサイ</t>
    </rPh>
    <phoneticPr fontId="12"/>
  </si>
  <si>
    <t>＜集計シート＞</t>
  </si>
  <si>
    <t>その他の事業収入</t>
    <phoneticPr fontId="1"/>
  </si>
  <si>
    <t>補助額</t>
    <rPh sb="0" eb="2">
      <t>ホジョ</t>
    </rPh>
    <rPh sb="2" eb="3">
      <t>ガク</t>
    </rPh>
    <phoneticPr fontId="1"/>
  </si>
  <si>
    <t>収入超過調整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</si>
</sst>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176" formatCode="#,##0;&quot;△ &quot;#,##0"/>
    <numFmt numFmtId="177" formatCode="[&lt;=999]000;[&lt;=9999]000\-00;000\-0000"/>
    <numFmt numFmtId="178" formatCode="0_ "/>
    <numFmt numFmtId="179" formatCode="#,##0_ "/>
    <numFmt numFmtId="180" formatCode="00"/>
    <numFmt numFmtId="181" formatCode="#,##0;[Red]#,##0"/>
    <numFmt numFmtId="182" formatCode="0&quot;月&quot;"/>
    <numFmt numFmtId="183" formatCode="0&quot;人&quot;"/>
    <numFmt numFmtId="184" formatCode="#,##0&quot;人&quot;"/>
    <numFmt numFmtId="185" formatCode="#,##0&quot;円&quot;"/>
    <numFmt numFmtId="186" formatCode="#,##0,"/>
    <numFmt numFmtId="187" formatCode="000\-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7.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3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6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15" fillId="0" borderId="0" xfId="2" applyFont="1" applyFill="1" applyAlignment="1" applyProtection="1">
      <alignment vertical="center"/>
    </xf>
    <xf numFmtId="0" fontId="15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 vertical="center"/>
    </xf>
    <xf numFmtId="0" fontId="6" fillId="0" borderId="0" xfId="2" applyFont="1" applyFill="1" applyAlignment="1" applyProtection="1">
      <alignment horizontal="distributed" vertical="center" wrapText="1"/>
    </xf>
    <xf numFmtId="0" fontId="15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vertical="center"/>
    </xf>
    <xf numFmtId="0" fontId="4" fillId="0" borderId="2" xfId="2" applyFont="1" applyFill="1" applyBorder="1" applyAlignment="1" applyProtection="1">
      <alignment horizontal="distributed" vertical="center" wrapText="1"/>
    </xf>
    <xf numFmtId="0" fontId="4" fillId="0" borderId="0" xfId="2" applyFont="1" applyFill="1" applyAlignment="1" applyProtection="1">
      <alignment vertical="center"/>
    </xf>
    <xf numFmtId="0" fontId="4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left" vertical="center" wrapText="1"/>
    </xf>
    <xf numFmtId="0" fontId="6" fillId="0" borderId="0" xfId="2" applyFont="1" applyFill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distributed" vertical="center" wrapText="1"/>
    </xf>
    <xf numFmtId="0" fontId="16" fillId="0" borderId="0" xfId="2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2" applyFont="1" applyFill="1" applyAlignment="1" applyProtection="1">
      <alignment horizontal="distributed" wrapText="1"/>
    </xf>
    <xf numFmtId="0" fontId="3" fillId="0" borderId="7" xfId="2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/>
    <xf numFmtId="0" fontId="6" fillId="0" borderId="0" xfId="2" applyFont="1" applyFill="1" applyAlignment="1" applyProtection="1">
      <alignment vertical="center"/>
      <protection locked="0"/>
    </xf>
    <xf numFmtId="176" fontId="4" fillId="0" borderId="17" xfId="0" applyNumberFormat="1" applyFont="1" applyFill="1" applyBorder="1" applyAlignment="1" applyProtection="1">
      <alignment vertical="center"/>
    </xf>
    <xf numFmtId="178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11" xfId="2" applyFont="1" applyFill="1" applyBorder="1" applyAlignment="1" applyProtection="1">
      <alignment horizontal="distributed" vertical="center" wrapText="1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179" fontId="4" fillId="0" borderId="0" xfId="2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 applyProtection="1">
      <alignment horizontal="distributed" vertical="center" wrapText="1"/>
    </xf>
    <xf numFmtId="3" fontId="4" fillId="0" borderId="0" xfId="2" applyNumberFormat="1" applyFont="1" applyFill="1" applyBorder="1" applyAlignment="1" applyProtection="1">
      <alignment horizontal="center" vertical="center"/>
    </xf>
    <xf numFmtId="3" fontId="4" fillId="0" borderId="0" xfId="2" applyNumberFormat="1" applyFont="1" applyFill="1" applyBorder="1" applyAlignment="1" applyProtection="1">
      <alignment horizontal="right" vertical="center"/>
    </xf>
    <xf numFmtId="0" fontId="15" fillId="0" borderId="0" xfId="2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6" fillId="0" borderId="3" xfId="2" applyFont="1" applyFill="1" applyBorder="1" applyAlignment="1" applyProtection="1">
      <alignment vertical="center"/>
    </xf>
    <xf numFmtId="0" fontId="4" fillId="0" borderId="3" xfId="2" applyFont="1" applyFill="1" applyBorder="1" applyAlignment="1" applyProtection="1">
      <alignment vertical="center"/>
    </xf>
    <xf numFmtId="179" fontId="4" fillId="0" borderId="0" xfId="2" applyNumberFormat="1" applyFont="1" applyFill="1" applyBorder="1" applyAlignment="1" applyProtection="1">
      <alignment horizontal="right" vertical="center"/>
    </xf>
    <xf numFmtId="0" fontId="18" fillId="0" borderId="0" xfId="2" applyFont="1" applyFill="1" applyAlignment="1" applyProtection="1">
      <alignment vertical="center"/>
    </xf>
    <xf numFmtId="0" fontId="16" fillId="2" borderId="0" xfId="2" applyFont="1" applyFill="1" applyAlignment="1" applyProtection="1">
      <alignment vertical="center"/>
    </xf>
    <xf numFmtId="0" fontId="25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/>
      <protection locked="0"/>
    </xf>
    <xf numFmtId="0" fontId="3" fillId="0" borderId="0" xfId="2" applyFont="1" applyFill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horizontal="distributed" vertical="center" wrapText="1"/>
    </xf>
    <xf numFmtId="3" fontId="2" fillId="0" borderId="3" xfId="2" applyNumberFormat="1" applyFont="1" applyFill="1" applyBorder="1" applyAlignment="1" applyProtection="1">
      <alignment vertical="center"/>
    </xf>
    <xf numFmtId="0" fontId="2" fillId="0" borderId="3" xfId="2" applyFont="1" applyFill="1" applyBorder="1" applyAlignment="1" applyProtection="1">
      <alignment horizontal="distributed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horizontal="left" vertical="center"/>
    </xf>
    <xf numFmtId="0" fontId="4" fillId="0" borderId="0" xfId="2" applyFont="1" applyFill="1" applyAlignment="1" applyProtection="1">
      <alignment horizontal="left" vertical="center" wrapText="1"/>
    </xf>
    <xf numFmtId="0" fontId="4" fillId="0" borderId="3" xfId="2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18" fillId="0" borderId="0" xfId="0" applyFont="1" applyAlignment="1">
      <alignment vertical="center" shrinkToFit="1"/>
    </xf>
    <xf numFmtId="0" fontId="2" fillId="0" borderId="0" xfId="0" applyFont="1" applyAlignment="1" applyProtection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0" fontId="15" fillId="0" borderId="40" xfId="2" applyFont="1" applyFill="1" applyBorder="1" applyAlignment="1" applyProtection="1">
      <alignment vertical="center"/>
    </xf>
    <xf numFmtId="0" fontId="4" fillId="0" borderId="41" xfId="2" applyFont="1" applyFill="1" applyBorder="1" applyAlignment="1" applyProtection="1">
      <alignment horizontal="center" vertical="center"/>
    </xf>
    <xf numFmtId="0" fontId="15" fillId="0" borderId="41" xfId="2" applyFont="1" applyFill="1" applyBorder="1" applyAlignment="1" applyProtection="1">
      <alignment vertical="center"/>
    </xf>
    <xf numFmtId="0" fontId="15" fillId="0" borderId="42" xfId="2" applyFont="1" applyFill="1" applyBorder="1" applyAlignment="1" applyProtection="1">
      <alignment vertical="center"/>
    </xf>
    <xf numFmtId="0" fontId="15" fillId="0" borderId="43" xfId="2" applyFont="1" applyFill="1" applyBorder="1" applyAlignment="1" applyProtection="1">
      <alignment vertical="center"/>
    </xf>
    <xf numFmtId="0" fontId="15" fillId="0" borderId="44" xfId="2" applyFont="1" applyFill="1" applyBorder="1" applyAlignment="1" applyProtection="1">
      <alignment vertical="center"/>
    </xf>
    <xf numFmtId="49" fontId="4" fillId="0" borderId="43" xfId="2" applyNumberFormat="1" applyFont="1" applyFill="1" applyBorder="1" applyAlignment="1" applyProtection="1">
      <alignment vertical="top"/>
    </xf>
    <xf numFmtId="49" fontId="4" fillId="0" borderId="44" xfId="2" applyNumberFormat="1" applyFont="1" applyFill="1" applyBorder="1" applyAlignment="1" applyProtection="1">
      <alignment vertical="top"/>
    </xf>
    <xf numFmtId="0" fontId="15" fillId="0" borderId="45" xfId="2" applyFont="1" applyFill="1" applyBorder="1" applyAlignment="1" applyProtection="1">
      <alignment vertical="center"/>
    </xf>
    <xf numFmtId="0" fontId="4" fillId="0" borderId="46" xfId="2" applyFont="1" applyFill="1" applyBorder="1" applyAlignment="1" applyProtection="1">
      <alignment horizontal="center" vertical="center"/>
    </xf>
    <xf numFmtId="3" fontId="4" fillId="0" borderId="46" xfId="2" applyNumberFormat="1" applyFont="1" applyFill="1" applyBorder="1" applyAlignment="1" applyProtection="1">
      <alignment horizontal="right" vertical="center"/>
    </xf>
    <xf numFmtId="3" fontId="4" fillId="0" borderId="46" xfId="2" applyNumberFormat="1" applyFont="1" applyFill="1" applyBorder="1" applyAlignment="1" applyProtection="1">
      <alignment horizontal="center" vertical="center"/>
    </xf>
    <xf numFmtId="0" fontId="15" fillId="0" borderId="47" xfId="2" applyFont="1" applyFill="1" applyBorder="1" applyAlignment="1" applyProtection="1">
      <alignment vertical="center"/>
    </xf>
    <xf numFmtId="49" fontId="4" fillId="0" borderId="40" xfId="2" applyNumberFormat="1" applyFont="1" applyFill="1" applyBorder="1" applyAlignment="1" applyProtection="1">
      <alignment vertical="top" wrapText="1"/>
    </xf>
    <xf numFmtId="49" fontId="4" fillId="0" borderId="41" xfId="2" applyNumberFormat="1" applyFont="1" applyFill="1" applyBorder="1" applyAlignment="1" applyProtection="1">
      <alignment vertical="top"/>
    </xf>
    <xf numFmtId="49" fontId="4" fillId="0" borderId="42" xfId="2" applyNumberFormat="1" applyFont="1" applyFill="1" applyBorder="1" applyAlignment="1" applyProtection="1">
      <alignment vertical="top"/>
    </xf>
    <xf numFmtId="49" fontId="4" fillId="0" borderId="45" xfId="2" applyNumberFormat="1" applyFont="1" applyFill="1" applyBorder="1" applyAlignment="1" applyProtection="1">
      <alignment vertical="top"/>
    </xf>
    <xf numFmtId="49" fontId="4" fillId="0" borderId="46" xfId="2" applyNumberFormat="1" applyFont="1" applyFill="1" applyBorder="1" applyAlignment="1" applyProtection="1">
      <alignment vertical="top"/>
    </xf>
    <xf numFmtId="49" fontId="4" fillId="0" borderId="47" xfId="2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49" fontId="2" fillId="0" borderId="2" xfId="0" applyNumberFormat="1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49" fontId="2" fillId="0" borderId="2" xfId="0" applyNumberFormat="1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>
      <alignment vertical="center"/>
    </xf>
    <xf numFmtId="181" fontId="2" fillId="0" borderId="26" xfId="0" applyNumberFormat="1" applyFont="1" applyBorder="1" applyAlignment="1">
      <alignment vertical="center"/>
    </xf>
    <xf numFmtId="0" fontId="2" fillId="0" borderId="4" xfId="0" applyFont="1" applyFill="1" applyBorder="1" applyProtection="1">
      <alignment vertical="center"/>
    </xf>
    <xf numFmtId="0" fontId="2" fillId="3" borderId="24" xfId="0" applyFont="1" applyFill="1" applyBorder="1" applyProtection="1">
      <alignment vertical="center"/>
    </xf>
    <xf numFmtId="0" fontId="4" fillId="3" borderId="25" xfId="2" applyFont="1" applyFill="1" applyBorder="1" applyAlignment="1" applyProtection="1">
      <alignment vertical="center"/>
    </xf>
    <xf numFmtId="0" fontId="2" fillId="3" borderId="26" xfId="0" applyFont="1" applyFill="1" applyBorder="1" applyProtection="1">
      <alignment vertical="center"/>
    </xf>
    <xf numFmtId="0" fontId="2" fillId="0" borderId="24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9" fontId="2" fillId="0" borderId="2" xfId="0" applyNumberFormat="1" applyFont="1" applyBorder="1">
      <alignment vertical="center"/>
    </xf>
    <xf numFmtId="38" fontId="2" fillId="0" borderId="28" xfId="1" applyFont="1" applyBorder="1" applyAlignment="1">
      <alignment vertical="center"/>
    </xf>
    <xf numFmtId="49" fontId="2" fillId="0" borderId="4" xfId="0" applyNumberFormat="1" applyFont="1" applyBorder="1" applyProtection="1">
      <alignment vertical="center"/>
    </xf>
    <xf numFmtId="0" fontId="2" fillId="3" borderId="27" xfId="0" applyFont="1" applyFill="1" applyBorder="1" applyProtection="1">
      <alignment vertical="center"/>
    </xf>
    <xf numFmtId="0" fontId="2" fillId="3" borderId="2" xfId="0" applyFont="1" applyFill="1" applyBorder="1" applyProtection="1">
      <alignment vertical="center"/>
    </xf>
    <xf numFmtId="0" fontId="2" fillId="3" borderId="28" xfId="0" applyFont="1" applyFill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27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181" fontId="2" fillId="0" borderId="28" xfId="0" applyNumberFormat="1" applyFont="1" applyBorder="1" applyAlignment="1">
      <alignment vertical="center"/>
    </xf>
    <xf numFmtId="0" fontId="2" fillId="0" borderId="29" xfId="0" applyFont="1" applyBorder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2" fillId="3" borderId="29" xfId="0" applyFont="1" applyFill="1" applyBorder="1" applyProtection="1">
      <alignment vertical="center"/>
    </xf>
    <xf numFmtId="0" fontId="2" fillId="3" borderId="30" xfId="0" applyFont="1" applyFill="1" applyBorder="1" applyProtection="1">
      <alignment vertical="center"/>
    </xf>
    <xf numFmtId="0" fontId="2" fillId="3" borderId="31" xfId="0" applyFont="1" applyFill="1" applyBorder="1" applyProtection="1">
      <alignment vertical="center"/>
    </xf>
    <xf numFmtId="0" fontId="2" fillId="0" borderId="0" xfId="2" applyFont="1" applyFill="1" applyBorder="1" applyAlignment="1" applyProtection="1">
      <alignment horizontal="right" vertical="center"/>
    </xf>
    <xf numFmtId="3" fontId="2" fillId="0" borderId="0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179" fontId="2" fillId="0" borderId="0" xfId="0" applyNumberFormat="1" applyFont="1" applyBorder="1" applyAlignment="1" applyProtection="1">
      <alignment horizontal="right" vertical="center"/>
    </xf>
    <xf numFmtId="0" fontId="4" fillId="0" borderId="2" xfId="2" applyFont="1" applyFill="1" applyBorder="1" applyAlignment="1" applyProtection="1">
      <alignment vertical="center"/>
    </xf>
    <xf numFmtId="178" fontId="2" fillId="0" borderId="2" xfId="2" applyNumberFormat="1" applyFont="1" applyFill="1" applyBorder="1" applyAlignment="1" applyProtection="1">
      <alignment vertical="center"/>
    </xf>
    <xf numFmtId="178" fontId="2" fillId="0" borderId="0" xfId="2" applyNumberFormat="1" applyFont="1" applyFill="1" applyBorder="1" applyAlignment="1" applyProtection="1">
      <alignment vertical="center"/>
    </xf>
    <xf numFmtId="178" fontId="2" fillId="0" borderId="0" xfId="2" applyNumberFormat="1" applyFont="1" applyFill="1" applyBorder="1" applyAlignment="1" applyProtection="1">
      <alignment horizontal="center" vertical="center" wrapText="1"/>
    </xf>
    <xf numFmtId="179" fontId="2" fillId="0" borderId="0" xfId="2" applyNumberFormat="1" applyFont="1" applyFill="1" applyBorder="1" applyAlignment="1" applyProtection="1">
      <alignment horizontal="center" vertical="center" wrapText="1"/>
    </xf>
    <xf numFmtId="178" fontId="4" fillId="0" borderId="0" xfId="2" applyNumberFormat="1" applyFont="1" applyFill="1" applyBorder="1" applyAlignment="1" applyProtection="1">
      <alignment horizontal="right" vertical="center" wrapText="1"/>
    </xf>
    <xf numFmtId="180" fontId="4" fillId="0" borderId="0" xfId="2" applyNumberFormat="1" applyFont="1" applyFill="1" applyBorder="1" applyAlignment="1" applyProtection="1">
      <alignment horizontal="left" vertical="center" wrapText="1"/>
    </xf>
    <xf numFmtId="0" fontId="2" fillId="3" borderId="25" xfId="0" applyFont="1" applyFill="1" applyBorder="1" applyProtection="1">
      <alignment vertical="center"/>
    </xf>
    <xf numFmtId="0" fontId="4" fillId="3" borderId="27" xfId="2" applyFont="1" applyFill="1" applyBorder="1" applyAlignment="1" applyProtection="1">
      <alignment vertical="center"/>
    </xf>
    <xf numFmtId="49" fontId="2" fillId="3" borderId="2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3" borderId="2" xfId="0" applyNumberFormat="1" applyFont="1" applyFill="1" applyBorder="1" applyProtection="1">
      <alignment vertical="center"/>
    </xf>
    <xf numFmtId="9" fontId="2" fillId="0" borderId="0" xfId="0" applyNumberFormat="1" applyFo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78" fontId="2" fillId="0" borderId="2" xfId="0" applyNumberFormat="1" applyFont="1" applyBorder="1" applyProtection="1">
      <alignment vertical="center"/>
    </xf>
    <xf numFmtId="0" fontId="6" fillId="0" borderId="13" xfId="2" applyFont="1" applyFill="1" applyBorder="1" applyAlignment="1" applyProtection="1">
      <alignment horizontal="left" vertical="center"/>
    </xf>
    <xf numFmtId="0" fontId="6" fillId="0" borderId="5" xfId="2" applyFont="1" applyFill="1" applyBorder="1" applyAlignment="1" applyProtection="1">
      <alignment horizontal="right" vertical="center"/>
    </xf>
    <xf numFmtId="0" fontId="6" fillId="0" borderId="5" xfId="2" applyFont="1" applyFill="1" applyBorder="1" applyAlignment="1" applyProtection="1">
      <alignment vertical="center"/>
    </xf>
    <xf numFmtId="0" fontId="6" fillId="0" borderId="5" xfId="2" applyFont="1" applyFill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vertical="center" wrapText="1"/>
    </xf>
    <xf numFmtId="0" fontId="2" fillId="0" borderId="3" xfId="2" applyFont="1" applyFill="1" applyBorder="1" applyAlignment="1" applyProtection="1">
      <alignment vertical="center" wrapText="1"/>
    </xf>
    <xf numFmtId="0" fontId="2" fillId="0" borderId="4" xfId="0" applyFont="1" applyBorder="1" applyProtection="1">
      <alignment vertical="center"/>
    </xf>
    <xf numFmtId="3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3" fontId="2" fillId="0" borderId="3" xfId="0" applyNumberFormat="1" applyFont="1" applyBorder="1" applyAlignment="1" applyProtection="1">
      <alignment vertical="center"/>
    </xf>
    <xf numFmtId="0" fontId="4" fillId="3" borderId="27" xfId="0" applyFont="1" applyFill="1" applyBorder="1" applyProtection="1">
      <alignment vertical="center"/>
    </xf>
    <xf numFmtId="0" fontId="6" fillId="0" borderId="0" xfId="2" applyFont="1" applyFill="1" applyBorder="1" applyAlignment="1" applyProtection="1">
      <alignment horizontal="center" vertical="center"/>
    </xf>
    <xf numFmtId="0" fontId="2" fillId="0" borderId="2" xfId="0" applyFont="1" applyFill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3" fontId="2" fillId="0" borderId="0" xfId="0" applyNumberFormat="1" applyFont="1" applyBorder="1" applyAlignment="1" applyProtection="1">
      <alignment horizontal="right" vertical="center"/>
    </xf>
    <xf numFmtId="0" fontId="4" fillId="3" borderId="29" xfId="2" applyFont="1" applyFill="1" applyBorder="1" applyAlignment="1" applyProtection="1">
      <alignment vertical="center"/>
    </xf>
    <xf numFmtId="0" fontId="2" fillId="3" borderId="30" xfId="0" applyNumberFormat="1" applyFont="1" applyFill="1" applyBorder="1" applyProtection="1">
      <alignment vertical="center"/>
    </xf>
    <xf numFmtId="0" fontId="2" fillId="0" borderId="0" xfId="0" applyFont="1" applyBorder="1" applyAlignment="1" applyProtection="1"/>
    <xf numFmtId="0" fontId="2" fillId="3" borderId="23" xfId="0" applyFont="1" applyFill="1" applyBorder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79" fontId="2" fillId="0" borderId="2" xfId="2" applyNumberFormat="1" applyFont="1" applyFill="1" applyBorder="1" applyAlignment="1" applyProtection="1">
      <alignment horizontal="right" vertical="center"/>
    </xf>
    <xf numFmtId="179" fontId="2" fillId="0" borderId="0" xfId="2" applyNumberFormat="1" applyFont="1" applyFill="1" applyBorder="1" applyAlignment="1" applyProtection="1">
      <alignment vertical="center"/>
    </xf>
    <xf numFmtId="179" fontId="2" fillId="0" borderId="0" xfId="0" applyNumberFormat="1" applyFont="1" applyBorder="1" applyProtection="1">
      <alignment vertical="center"/>
    </xf>
    <xf numFmtId="0" fontId="2" fillId="0" borderId="32" xfId="0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0" fontId="4" fillId="3" borderId="26" xfId="2" applyFont="1" applyFill="1" applyBorder="1" applyAlignment="1" applyProtection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 applyAlignment="1">
      <alignment horizontal="left" vertical="center"/>
    </xf>
    <xf numFmtId="0" fontId="2" fillId="0" borderId="30" xfId="0" applyFont="1" applyBorder="1">
      <alignment vertical="center"/>
    </xf>
    <xf numFmtId="9" fontId="2" fillId="0" borderId="30" xfId="0" applyNumberFormat="1" applyFont="1" applyBorder="1">
      <alignment vertical="center"/>
    </xf>
    <xf numFmtId="181" fontId="2" fillId="0" borderId="31" xfId="0" applyNumberFormat="1" applyFont="1" applyBorder="1" applyAlignment="1">
      <alignment vertical="center"/>
    </xf>
    <xf numFmtId="0" fontId="28" fillId="0" borderId="0" xfId="0" applyFont="1">
      <alignment vertical="center"/>
    </xf>
    <xf numFmtId="176" fontId="13" fillId="0" borderId="0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right" vertical="center" shrinkToFit="1"/>
    </xf>
    <xf numFmtId="0" fontId="2" fillId="0" borderId="6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horizontal="left" vertical="center"/>
    </xf>
    <xf numFmtId="0" fontId="23" fillId="0" borderId="2" xfId="0" applyFont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</xf>
    <xf numFmtId="49" fontId="4" fillId="2" borderId="1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distributed"/>
    </xf>
    <xf numFmtId="38" fontId="2" fillId="0" borderId="3" xfId="1" applyFont="1" applyFill="1" applyBorder="1" applyAlignment="1" applyProtection="1">
      <alignment horizontal="center" vertical="distributed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distributed" vertical="center"/>
    </xf>
    <xf numFmtId="0" fontId="10" fillId="0" borderId="38" xfId="0" applyFont="1" applyBorder="1" applyAlignment="1" applyProtection="1">
      <alignment horizontal="distributed" vertical="distributed"/>
    </xf>
    <xf numFmtId="0" fontId="10" fillId="0" borderId="39" xfId="0" applyFont="1" applyBorder="1" applyAlignment="1" applyProtection="1">
      <alignment horizontal="distributed" vertical="distributed"/>
    </xf>
    <xf numFmtId="0" fontId="2" fillId="0" borderId="37" xfId="0" applyFont="1" applyBorder="1" applyAlignment="1" applyProtection="1">
      <alignment horizontal="distributed" vertical="distributed"/>
    </xf>
    <xf numFmtId="0" fontId="2" fillId="0" borderId="12" xfId="0" applyFont="1" applyBorder="1" applyAlignment="1" applyProtection="1">
      <alignment horizontal="distributed" vertical="distributed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4" fillId="2" borderId="48" xfId="0" applyNumberFormat="1" applyFont="1" applyFill="1" applyBorder="1" applyAlignment="1" applyProtection="1">
      <alignment horizontal="left" vertical="center"/>
      <protection locked="0"/>
    </xf>
    <xf numFmtId="49" fontId="4" fillId="2" borderId="49" xfId="0" applyNumberFormat="1" applyFont="1" applyFill="1" applyBorder="1" applyAlignment="1" applyProtection="1">
      <alignment horizontal="left" vertical="center"/>
      <protection locked="0"/>
    </xf>
    <xf numFmtId="49" fontId="4" fillId="2" borderId="3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left" vertical="center"/>
      <protection locked="0"/>
    </xf>
    <xf numFmtId="49" fontId="4" fillId="2" borderId="39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distributed"/>
    </xf>
    <xf numFmtId="186" fontId="4" fillId="0" borderId="4" xfId="1" applyNumberFormat="1" applyFont="1" applyFill="1" applyBorder="1" applyAlignment="1" applyProtection="1">
      <alignment horizontal="right" vertical="distributed"/>
    </xf>
    <xf numFmtId="186" fontId="4" fillId="0" borderId="7" xfId="1" applyNumberFormat="1" applyFont="1" applyFill="1" applyBorder="1" applyAlignment="1" applyProtection="1">
      <alignment horizontal="right" vertical="distributed"/>
    </xf>
    <xf numFmtId="0" fontId="2" fillId="0" borderId="6" xfId="0" applyFont="1" applyBorder="1" applyAlignment="1" applyProtection="1">
      <alignment vertical="center" textRotation="255" shrinkToFit="1"/>
    </xf>
    <xf numFmtId="0" fontId="2" fillId="0" borderId="8" xfId="0" applyFont="1" applyBorder="1" applyAlignment="1" applyProtection="1">
      <alignment vertical="center" textRotation="255" shrinkToFit="1"/>
    </xf>
    <xf numFmtId="0" fontId="2" fillId="0" borderId="11" xfId="0" applyFont="1" applyBorder="1" applyAlignment="1" applyProtection="1">
      <alignment vertical="center" textRotation="255" shrinkToFit="1"/>
    </xf>
    <xf numFmtId="0" fontId="4" fillId="0" borderId="0" xfId="0" applyFont="1" applyAlignment="1" applyProtection="1">
      <alignment horizontal="left" vertical="center" shrinkToFit="1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16" xfId="0" applyNumberFormat="1" applyFont="1" applyFill="1" applyBorder="1" applyAlignment="1" applyProtection="1">
      <alignment horizontal="left" vertical="center"/>
      <protection locked="0"/>
    </xf>
    <xf numFmtId="49" fontId="4" fillId="2" borderId="50" xfId="0" applyNumberFormat="1" applyFont="1" applyFill="1" applyBorder="1" applyAlignment="1" applyProtection="1">
      <alignment horizontal="left" vertical="center"/>
      <protection locked="0"/>
    </xf>
    <xf numFmtId="49" fontId="4" fillId="2" borderId="5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/>
    </xf>
    <xf numFmtId="187" fontId="4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4" fillId="2" borderId="20" xfId="0" applyNumberFormat="1" applyFont="1" applyFill="1" applyBorder="1" applyAlignment="1" applyProtection="1">
      <alignment horizontal="right" vertical="center"/>
      <protection locked="0"/>
    </xf>
    <xf numFmtId="176" fontId="4" fillId="2" borderId="2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49" fontId="4" fillId="2" borderId="20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21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49" fontId="4" fillId="2" borderId="34" xfId="0" applyNumberFormat="1" applyFont="1" applyFill="1" applyBorder="1" applyAlignment="1" applyProtection="1">
      <alignment horizontal="left" vertical="center"/>
      <protection locked="0"/>
    </xf>
    <xf numFmtId="49" fontId="4" fillId="2" borderId="35" xfId="0" applyNumberFormat="1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vertical="center" shrinkToFit="1"/>
    </xf>
    <xf numFmtId="0" fontId="4" fillId="0" borderId="36" xfId="0" applyFont="1" applyFill="1" applyBorder="1" applyAlignment="1" applyProtection="1">
      <alignment vertical="center" shrinkToFit="1"/>
    </xf>
    <xf numFmtId="0" fontId="4" fillId="0" borderId="19" xfId="0" applyFont="1" applyFill="1" applyBorder="1" applyAlignment="1" applyProtection="1">
      <alignment vertical="center" shrinkToFit="1"/>
    </xf>
    <xf numFmtId="49" fontId="4" fillId="2" borderId="52" xfId="0" applyNumberFormat="1" applyFont="1" applyFill="1" applyBorder="1" applyAlignment="1" applyProtection="1">
      <alignment horizontal="left" vertical="center"/>
      <protection locked="0"/>
    </xf>
    <xf numFmtId="49" fontId="4" fillId="2" borderId="53" xfId="0" applyNumberFormat="1" applyFont="1" applyFill="1" applyBorder="1" applyAlignment="1" applyProtection="1">
      <alignment horizontal="left" vertical="center"/>
      <protection locked="0"/>
    </xf>
    <xf numFmtId="49" fontId="4" fillId="2" borderId="18" xfId="0" applyNumberFormat="1" applyFont="1" applyFill="1" applyBorder="1" applyAlignment="1" applyProtection="1">
      <alignment horizontal="left" vertical="center"/>
      <protection locked="0"/>
    </xf>
    <xf numFmtId="49" fontId="4" fillId="2" borderId="19" xfId="0" applyNumberFormat="1" applyFont="1" applyFill="1" applyBorder="1" applyAlignment="1" applyProtection="1">
      <alignment horizontal="left" vertical="center"/>
      <protection locked="0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3" fontId="4" fillId="0" borderId="13" xfId="0" applyNumberFormat="1" applyFont="1" applyFill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176" fontId="4" fillId="0" borderId="2" xfId="0" applyNumberFormat="1" applyFont="1" applyFill="1" applyBorder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 wrapText="1"/>
    </xf>
    <xf numFmtId="3" fontId="2" fillId="0" borderId="4" xfId="2" applyNumberFormat="1" applyFont="1" applyFill="1" applyBorder="1" applyAlignment="1" applyProtection="1">
      <alignment horizontal="center" vertical="center"/>
    </xf>
    <xf numFmtId="3" fontId="2" fillId="0" borderId="7" xfId="2" applyNumberFormat="1" applyFont="1" applyFill="1" applyBorder="1" applyAlignment="1" applyProtection="1">
      <alignment horizontal="center" vertical="center"/>
    </xf>
    <xf numFmtId="3" fontId="2" fillId="0" borderId="3" xfId="2" applyNumberFormat="1" applyFont="1" applyFill="1" applyBorder="1" applyAlignment="1" applyProtection="1">
      <alignment horizontal="center" vertical="center"/>
    </xf>
    <xf numFmtId="3" fontId="2" fillId="0" borderId="4" xfId="2" applyNumberFormat="1" applyFont="1" applyFill="1" applyBorder="1" applyAlignment="1" applyProtection="1">
      <alignment horizontal="right" vertical="center"/>
    </xf>
    <xf numFmtId="3" fontId="2" fillId="0" borderId="7" xfId="2" applyNumberFormat="1" applyFont="1" applyFill="1" applyBorder="1" applyAlignment="1" applyProtection="1">
      <alignment horizontal="right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2" fillId="2" borderId="4" xfId="2" applyFont="1" applyFill="1" applyBorder="1" applyAlignment="1" applyProtection="1">
      <alignment horizontal="center" vertical="center" wrapText="1"/>
      <protection locked="0"/>
    </xf>
    <xf numFmtId="0" fontId="2" fillId="2" borderId="7" xfId="2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3" fontId="4" fillId="0" borderId="4" xfId="2" applyNumberFormat="1" applyFont="1" applyFill="1" applyBorder="1" applyAlignment="1" applyProtection="1">
      <alignment horizontal="right" vertical="center"/>
    </xf>
    <xf numFmtId="3" fontId="4" fillId="0" borderId="7" xfId="2" applyNumberFormat="1" applyFont="1" applyFill="1" applyBorder="1" applyAlignment="1" applyProtection="1">
      <alignment horizontal="right" vertical="center"/>
    </xf>
    <xf numFmtId="0" fontId="3" fillId="0" borderId="4" xfId="2" applyFont="1" applyFill="1" applyBorder="1" applyAlignment="1" applyProtection="1">
      <alignment horizontal="right" vertical="center" wrapText="1"/>
    </xf>
    <xf numFmtId="0" fontId="3" fillId="0" borderId="7" xfId="2" applyFont="1" applyFill="1" applyBorder="1" applyAlignment="1" applyProtection="1">
      <alignment horizontal="right" vertical="center" wrapText="1"/>
    </xf>
    <xf numFmtId="0" fontId="3" fillId="0" borderId="3" xfId="2" applyFont="1" applyFill="1" applyBorder="1" applyAlignment="1" applyProtection="1">
      <alignment horizontal="right" vertical="center" wrapText="1"/>
    </xf>
    <xf numFmtId="3" fontId="4" fillId="0" borderId="3" xfId="2" applyNumberFormat="1" applyFont="1" applyFill="1" applyBorder="1" applyAlignment="1" applyProtection="1">
      <alignment horizontal="right" vertical="center"/>
    </xf>
    <xf numFmtId="0" fontId="4" fillId="0" borderId="4" xfId="2" applyFont="1" applyFill="1" applyBorder="1" applyAlignment="1" applyProtection="1">
      <alignment horizontal="center" vertical="center" wrapText="1"/>
    </xf>
    <xf numFmtId="0" fontId="4" fillId="0" borderId="7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3" fontId="4" fillId="0" borderId="13" xfId="2" applyNumberFormat="1" applyFont="1" applyFill="1" applyBorder="1" applyAlignment="1" applyProtection="1">
      <alignment horizontal="right" vertical="center"/>
    </xf>
    <xf numFmtId="3" fontId="4" fillId="0" borderId="5" xfId="2" applyNumberFormat="1" applyFont="1" applyFill="1" applyBorder="1" applyAlignment="1" applyProtection="1">
      <alignment horizontal="right" vertical="center"/>
    </xf>
    <xf numFmtId="3" fontId="4" fillId="0" borderId="14" xfId="2" applyNumberFormat="1" applyFont="1" applyFill="1" applyBorder="1" applyAlignment="1" applyProtection="1">
      <alignment horizontal="right" vertical="center"/>
    </xf>
    <xf numFmtId="182" fontId="4" fillId="0" borderId="2" xfId="2" applyNumberFormat="1" applyFont="1" applyFill="1" applyBorder="1" applyAlignment="1" applyProtection="1">
      <alignment horizontal="center" vertical="center"/>
    </xf>
    <xf numFmtId="3" fontId="4" fillId="0" borderId="2" xfId="2" applyNumberFormat="1" applyFont="1" applyFill="1" applyBorder="1" applyAlignment="1" applyProtection="1">
      <alignment horizontal="right" vertical="center"/>
    </xf>
    <xf numFmtId="0" fontId="3" fillId="0" borderId="2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178" fontId="4" fillId="2" borderId="2" xfId="2" applyNumberFormat="1" applyFont="1" applyFill="1" applyBorder="1" applyAlignment="1" applyProtection="1">
      <alignment horizontal="center" vertical="center"/>
      <protection locked="0"/>
    </xf>
    <xf numFmtId="184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184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184" fontId="4" fillId="2" borderId="3" xfId="2" applyNumberFormat="1" applyFont="1" applyFill="1" applyBorder="1" applyAlignment="1" applyProtection="1">
      <alignment horizontal="center" vertical="center" wrapText="1"/>
      <protection locked="0"/>
    </xf>
    <xf numFmtId="185" fontId="4" fillId="2" borderId="4" xfId="2" applyNumberFormat="1" applyFont="1" applyFill="1" applyBorder="1" applyAlignment="1" applyProtection="1">
      <alignment horizontal="center" vertical="center" wrapText="1"/>
      <protection locked="0"/>
    </xf>
    <xf numFmtId="185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185" fontId="4" fillId="2" borderId="3" xfId="2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Fill="1" applyBorder="1" applyAlignment="1" applyProtection="1">
      <alignment horizontal="center" vertical="center" wrapText="1"/>
    </xf>
    <xf numFmtId="178" fontId="4" fillId="2" borderId="7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2" applyFont="1" applyFill="1" applyBorder="1" applyAlignment="1" applyProtection="1">
      <alignment horizontal="center" vertical="center"/>
    </xf>
    <xf numFmtId="178" fontId="4" fillId="2" borderId="4" xfId="2" applyNumberFormat="1" applyFont="1" applyFill="1" applyBorder="1" applyAlignment="1" applyProtection="1">
      <alignment horizontal="right" vertical="center" wrapText="1"/>
      <protection locked="0"/>
    </xf>
    <xf numFmtId="178" fontId="4" fillId="2" borderId="7" xfId="2" applyNumberFormat="1" applyFont="1" applyFill="1" applyBorder="1" applyAlignment="1" applyProtection="1">
      <alignment horizontal="right" vertical="center"/>
      <protection locked="0"/>
    </xf>
    <xf numFmtId="0" fontId="4" fillId="0" borderId="13" xfId="2" applyFont="1" applyFill="1" applyBorder="1" applyAlignment="1" applyProtection="1">
      <alignment horizontal="right" vertical="center" wrapText="1"/>
    </xf>
    <xf numFmtId="0" fontId="4" fillId="0" borderId="5" xfId="2" applyFont="1" applyFill="1" applyBorder="1" applyAlignment="1" applyProtection="1">
      <alignment horizontal="right" vertical="center" wrapText="1"/>
    </xf>
    <xf numFmtId="0" fontId="4" fillId="0" borderId="9" xfId="2" applyFont="1" applyFill="1" applyBorder="1" applyAlignment="1" applyProtection="1">
      <alignment horizontal="right" vertical="center" wrapText="1"/>
    </xf>
    <xf numFmtId="0" fontId="4" fillId="0" borderId="1" xfId="2" applyFont="1" applyFill="1" applyBorder="1" applyAlignment="1" applyProtection="1">
      <alignment horizontal="right" vertical="center" wrapText="1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right" vertical="center"/>
    </xf>
    <xf numFmtId="0" fontId="4" fillId="0" borderId="1" xfId="2" applyFont="1" applyFill="1" applyBorder="1" applyAlignment="1" applyProtection="1">
      <alignment horizontal="right" vertical="center"/>
    </xf>
    <xf numFmtId="0" fontId="4" fillId="0" borderId="14" xfId="2" applyFont="1" applyFill="1" applyBorder="1" applyAlignment="1" applyProtection="1">
      <alignment horizontal="center" vertical="center"/>
    </xf>
    <xf numFmtId="0" fontId="4" fillId="0" borderId="16" xfId="2" applyFont="1" applyFill="1" applyBorder="1" applyAlignment="1" applyProtection="1">
      <alignment horizontal="center" vertical="center"/>
    </xf>
    <xf numFmtId="179" fontId="4" fillId="2" borderId="2" xfId="2" applyNumberFormat="1" applyFont="1" applyFill="1" applyBorder="1" applyAlignment="1" applyProtection="1">
      <alignment horizontal="center" vertical="center"/>
      <protection locked="0"/>
    </xf>
    <xf numFmtId="178" fontId="4" fillId="2" borderId="2" xfId="2" applyNumberFormat="1" applyFont="1" applyFill="1" applyBorder="1" applyAlignment="1" applyProtection="1">
      <alignment horizontal="right" vertical="center"/>
      <protection locked="0"/>
    </xf>
    <xf numFmtId="178" fontId="4" fillId="2" borderId="4" xfId="2" applyNumberFormat="1" applyFont="1" applyFill="1" applyBorder="1" applyAlignment="1" applyProtection="1">
      <alignment horizontal="right" vertical="center"/>
      <protection locked="0"/>
    </xf>
    <xf numFmtId="180" fontId="4" fillId="2" borderId="3" xfId="2" applyNumberFormat="1" applyFont="1" applyFill="1" applyBorder="1" applyAlignment="1" applyProtection="1">
      <alignment horizontal="left" vertical="center"/>
      <protection locked="0"/>
    </xf>
    <xf numFmtId="180" fontId="4" fillId="2" borderId="4" xfId="2" applyNumberFormat="1" applyFont="1" applyFill="1" applyBorder="1" applyAlignment="1" applyProtection="1">
      <alignment horizontal="left" vertical="center"/>
      <protection locked="0"/>
    </xf>
    <xf numFmtId="178" fontId="4" fillId="2" borderId="3" xfId="2" applyNumberFormat="1" applyFont="1" applyFill="1" applyBorder="1" applyAlignment="1" applyProtection="1">
      <alignment horizontal="right" vertical="center"/>
      <protection locked="0"/>
    </xf>
    <xf numFmtId="180" fontId="4" fillId="2" borderId="2" xfId="2" applyNumberFormat="1" applyFont="1" applyFill="1" applyBorder="1" applyAlignment="1" applyProtection="1">
      <alignment horizontal="left" vertical="center"/>
      <protection locked="0"/>
    </xf>
    <xf numFmtId="0" fontId="20" fillId="0" borderId="2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left" vertical="center"/>
    </xf>
    <xf numFmtId="179" fontId="4" fillId="0" borderId="7" xfId="2" applyNumberFormat="1" applyFont="1" applyFill="1" applyBorder="1" applyAlignment="1" applyProtection="1">
      <alignment horizontal="right" vertical="center" wrapText="1"/>
    </xf>
    <xf numFmtId="179" fontId="4" fillId="2" borderId="7" xfId="2" applyNumberFormat="1" applyFont="1" applyFill="1" applyBorder="1" applyAlignment="1" applyProtection="1">
      <alignment horizontal="right" vertical="center" wrapText="1"/>
      <protection locked="0"/>
    </xf>
    <xf numFmtId="178" fontId="4" fillId="2" borderId="1" xfId="2" applyNumberFormat="1" applyFont="1" applyFill="1" applyBorder="1" applyAlignment="1" applyProtection="1">
      <alignment horizontal="right" vertical="center" wrapText="1"/>
      <protection locked="0"/>
    </xf>
    <xf numFmtId="180" fontId="4" fillId="2" borderId="1" xfId="2" applyNumberFormat="1" applyFont="1" applyFill="1" applyBorder="1" applyAlignment="1" applyProtection="1">
      <alignment horizontal="left" vertical="center" wrapText="1"/>
      <protection locked="0"/>
    </xf>
    <xf numFmtId="178" fontId="4" fillId="0" borderId="1" xfId="2" applyNumberFormat="1" applyFont="1" applyFill="1" applyBorder="1" applyAlignment="1" applyProtection="1">
      <alignment horizontal="right" vertical="center" wrapText="1"/>
    </xf>
    <xf numFmtId="180" fontId="4" fillId="0" borderId="1" xfId="2" applyNumberFormat="1" applyFont="1" applyFill="1" applyBorder="1" applyAlignment="1" applyProtection="1">
      <alignment horizontal="left" vertical="center" wrapText="1"/>
    </xf>
    <xf numFmtId="179" fontId="4" fillId="0" borderId="1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Alignment="1" applyProtection="1">
      <alignment horizontal="left" vertical="center" wrapText="1"/>
    </xf>
    <xf numFmtId="179" fontId="4" fillId="2" borderId="2" xfId="2" applyNumberFormat="1" applyFont="1" applyFill="1" applyBorder="1" applyAlignment="1" applyProtection="1">
      <alignment horizontal="center" vertical="center" wrapText="1"/>
      <protection locked="0"/>
    </xf>
    <xf numFmtId="183" fontId="4" fillId="0" borderId="2" xfId="2" applyNumberFormat="1" applyFont="1" applyFill="1" applyBorder="1" applyAlignment="1" applyProtection="1">
      <alignment horizontal="center" vertical="center"/>
    </xf>
    <xf numFmtId="183" fontId="4" fillId="2" borderId="2" xfId="2" applyNumberFormat="1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horizontal="right" vertical="center"/>
    </xf>
    <xf numFmtId="0" fontId="6" fillId="0" borderId="0" xfId="2" applyFont="1" applyFill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179" fontId="4" fillId="2" borderId="1" xfId="2" applyNumberFormat="1" applyFont="1" applyFill="1" applyBorder="1" applyAlignment="1" applyProtection="1">
      <alignment horizontal="right" vertical="center"/>
      <protection locked="0"/>
    </xf>
    <xf numFmtId="0" fontId="19" fillId="0" borderId="2" xfId="2" applyFont="1" applyFill="1" applyBorder="1" applyAlignment="1" applyProtection="1">
      <alignment horizontal="center" vertical="center"/>
    </xf>
    <xf numFmtId="0" fontId="17" fillId="0" borderId="2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49" fontId="4" fillId="0" borderId="4" xfId="2" applyNumberFormat="1" applyFont="1" applyFill="1" applyBorder="1" applyAlignment="1" applyProtection="1">
      <alignment horizontal="center" vertical="center" wrapText="1"/>
    </xf>
    <xf numFmtId="49" fontId="4" fillId="0" borderId="7" xfId="2" applyNumberFormat="1" applyFont="1" applyFill="1" applyBorder="1" applyAlignment="1" applyProtection="1">
      <alignment horizontal="center" vertical="center" wrapText="1"/>
    </xf>
    <xf numFmtId="49" fontId="4" fillId="0" borderId="3" xfId="2" applyNumberFormat="1" applyFont="1" applyFill="1" applyBorder="1" applyAlignment="1" applyProtection="1">
      <alignment horizontal="center" vertical="center" wrapText="1"/>
    </xf>
    <xf numFmtId="49" fontId="4" fillId="0" borderId="4" xfId="2" applyNumberFormat="1" applyFont="1" applyFill="1" applyBorder="1" applyAlignment="1" applyProtection="1">
      <alignment horizontal="center" vertical="center" shrinkToFit="1"/>
    </xf>
    <xf numFmtId="49" fontId="4" fillId="0" borderId="7" xfId="2" applyNumberFormat="1" applyFont="1" applyFill="1" applyBorder="1" applyAlignment="1" applyProtection="1">
      <alignment horizontal="center" vertical="center" shrinkToFit="1"/>
    </xf>
    <xf numFmtId="49" fontId="4" fillId="0" borderId="3" xfId="2" applyNumberFormat="1" applyFont="1" applyFill="1" applyBorder="1" applyAlignment="1" applyProtection="1">
      <alignment horizontal="center" vertical="center" shrinkToFit="1"/>
    </xf>
    <xf numFmtId="182" fontId="4" fillId="0" borderId="4" xfId="2" applyNumberFormat="1" applyFont="1" applyFill="1" applyBorder="1" applyAlignment="1" applyProtection="1">
      <alignment horizontal="center" vertical="center"/>
    </xf>
    <xf numFmtId="182" fontId="4" fillId="0" borderId="7" xfId="2" applyNumberFormat="1" applyFont="1" applyFill="1" applyBorder="1" applyAlignment="1" applyProtection="1">
      <alignment horizontal="center" vertical="center"/>
    </xf>
    <xf numFmtId="182" fontId="4" fillId="0" borderId="3" xfId="2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3" fontId="2" fillId="0" borderId="4" xfId="0" applyNumberFormat="1" applyFont="1" applyBorder="1" applyAlignment="1" applyProtection="1">
      <alignment horizontal="right" vertical="center"/>
    </xf>
    <xf numFmtId="3" fontId="2" fillId="0" borderId="7" xfId="0" applyNumberFormat="1" applyFont="1" applyBorder="1" applyAlignment="1" applyProtection="1">
      <alignment horizontal="right" vertical="center"/>
    </xf>
    <xf numFmtId="0" fontId="19" fillId="0" borderId="2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/>
    </xf>
    <xf numFmtId="3" fontId="4" fillId="0" borderId="2" xfId="2" applyNumberFormat="1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</xf>
    <xf numFmtId="3" fontId="4" fillId="0" borderId="7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180" fontId="4" fillId="0" borderId="7" xfId="2" applyNumberFormat="1" applyFont="1" applyFill="1" applyBorder="1" applyAlignment="1" applyProtection="1">
      <alignment horizontal="left" vertical="center"/>
    </xf>
    <xf numFmtId="180" fontId="4" fillId="0" borderId="3" xfId="2" applyNumberFormat="1" applyFont="1" applyFill="1" applyBorder="1" applyAlignment="1" applyProtection="1">
      <alignment horizontal="left" vertical="center"/>
    </xf>
    <xf numFmtId="179" fontId="4" fillId="0" borderId="3" xfId="2" applyNumberFormat="1" applyFont="1" applyFill="1" applyBorder="1" applyAlignment="1" applyProtection="1">
      <alignment horizontal="center" vertical="center"/>
    </xf>
    <xf numFmtId="179" fontId="4" fillId="0" borderId="2" xfId="2" applyNumberFormat="1" applyFont="1" applyFill="1" applyBorder="1" applyAlignment="1" applyProtection="1">
      <alignment horizontal="center" vertical="center"/>
    </xf>
    <xf numFmtId="0" fontId="17" fillId="0" borderId="2" xfId="2" applyFont="1" applyFill="1" applyBorder="1" applyAlignment="1" applyProtection="1">
      <alignment horizontal="center" vertical="center" wrapText="1"/>
    </xf>
    <xf numFmtId="3" fontId="4" fillId="0" borderId="4" xfId="2" applyNumberFormat="1" applyFont="1" applyFill="1" applyBorder="1" applyAlignment="1" applyProtection="1">
      <alignment horizontal="center" vertical="center"/>
    </xf>
    <xf numFmtId="3" fontId="4" fillId="0" borderId="7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</xf>
    <xf numFmtId="178" fontId="4" fillId="0" borderId="2" xfId="2" applyNumberFormat="1" applyFont="1" applyFill="1" applyBorder="1" applyAlignment="1" applyProtection="1">
      <alignment horizontal="center" vertical="center"/>
    </xf>
    <xf numFmtId="179" fontId="4" fillId="0" borderId="4" xfId="2" applyNumberFormat="1" applyFont="1" applyFill="1" applyBorder="1" applyAlignment="1" applyProtection="1">
      <alignment horizontal="center" vertical="center"/>
    </xf>
    <xf numFmtId="178" fontId="4" fillId="0" borderId="4" xfId="2" applyNumberFormat="1" applyFont="1" applyFill="1" applyBorder="1" applyAlignment="1" applyProtection="1">
      <alignment horizontal="right" vertical="center"/>
    </xf>
    <xf numFmtId="178" fontId="4" fillId="0" borderId="7" xfId="2" applyNumberFormat="1" applyFont="1" applyFill="1" applyBorder="1" applyAlignment="1" applyProtection="1">
      <alignment horizontal="right" vertical="center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179" fontId="2" fillId="0" borderId="2" xfId="2" applyNumberFormat="1" applyFont="1" applyFill="1" applyBorder="1" applyAlignment="1" applyProtection="1">
      <alignment horizontal="center" vertical="center" wrapText="1"/>
    </xf>
    <xf numFmtId="178" fontId="2" fillId="0" borderId="4" xfId="0" applyNumberFormat="1" applyFont="1" applyBorder="1" applyAlignment="1" applyProtection="1">
      <alignment horizontal="center" vertical="center"/>
    </xf>
    <xf numFmtId="178" fontId="2" fillId="0" borderId="7" xfId="0" applyNumberFormat="1" applyFont="1" applyBorder="1" applyAlignment="1" applyProtection="1">
      <alignment horizontal="center" vertical="center"/>
    </xf>
    <xf numFmtId="178" fontId="2" fillId="0" borderId="3" xfId="0" applyNumberFormat="1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3" fontId="2" fillId="0" borderId="4" xfId="2" applyNumberFormat="1" applyFont="1" applyFill="1" applyBorder="1" applyAlignment="1" applyProtection="1">
      <alignment horizontal="right" vertical="center" wrapText="1"/>
    </xf>
    <xf numFmtId="3" fontId="2" fillId="0" borderId="7" xfId="2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left" vertical="center"/>
    </xf>
    <xf numFmtId="178" fontId="2" fillId="0" borderId="2" xfId="2" applyNumberFormat="1" applyFont="1" applyFill="1" applyBorder="1" applyAlignment="1" applyProtection="1">
      <alignment horizontal="center" vertical="center" wrapText="1"/>
    </xf>
    <xf numFmtId="179" fontId="2" fillId="0" borderId="4" xfId="2" applyNumberFormat="1" applyFont="1" applyFill="1" applyBorder="1" applyAlignment="1" applyProtection="1">
      <alignment horizontal="center" vertical="center" wrapText="1"/>
    </xf>
    <xf numFmtId="179" fontId="2" fillId="0" borderId="7" xfId="2" applyNumberFormat="1" applyFont="1" applyFill="1" applyBorder="1" applyAlignment="1" applyProtection="1">
      <alignment horizontal="center" vertical="center" wrapText="1"/>
    </xf>
    <xf numFmtId="179" fontId="2" fillId="0" borderId="3" xfId="2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3" fontId="4" fillId="0" borderId="4" xfId="2" applyNumberFormat="1" applyFont="1" applyFill="1" applyBorder="1" applyAlignment="1" applyProtection="1">
      <alignment horizontal="center" vertical="center" wrapText="1"/>
    </xf>
    <xf numFmtId="3" fontId="4" fillId="0" borderId="7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right" vertical="center"/>
    </xf>
    <xf numFmtId="178" fontId="4" fillId="0" borderId="2" xfId="2" applyNumberFormat="1" applyFont="1" applyFill="1" applyBorder="1" applyAlignment="1" applyProtection="1">
      <alignment horizontal="right" vertical="center"/>
    </xf>
    <xf numFmtId="179" fontId="4" fillId="0" borderId="1" xfId="2" applyNumberFormat="1" applyFont="1" applyFill="1" applyBorder="1" applyAlignment="1" applyProtection="1">
      <alignment horizontal="right" vertical="center"/>
    </xf>
    <xf numFmtId="180" fontId="4" fillId="0" borderId="4" xfId="2" applyNumberFormat="1" applyFont="1" applyFill="1" applyBorder="1" applyAlignment="1" applyProtection="1">
      <alignment horizontal="left" vertical="center"/>
    </xf>
    <xf numFmtId="178" fontId="4" fillId="0" borderId="3" xfId="2" applyNumberFormat="1" applyFont="1" applyFill="1" applyBorder="1" applyAlignment="1" applyProtection="1">
      <alignment horizontal="right" vertical="center"/>
    </xf>
    <xf numFmtId="180" fontId="4" fillId="0" borderId="2" xfId="2" applyNumberFormat="1" applyFont="1" applyFill="1" applyBorder="1" applyAlignment="1" applyProtection="1">
      <alignment horizontal="left" vertical="center"/>
    </xf>
    <xf numFmtId="0" fontId="27" fillId="0" borderId="2" xfId="2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right" vertical="center"/>
    </xf>
    <xf numFmtId="0" fontId="2" fillId="0" borderId="3" xfId="2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3" xfId="2" applyFont="1" applyFill="1" applyBorder="1" applyAlignment="1" applyProtection="1">
      <alignment horizontal="center" vertical="center" wrapText="1"/>
    </xf>
    <xf numFmtId="0" fontId="2" fillId="0" borderId="5" xfId="2" applyFont="1" applyFill="1" applyBorder="1" applyAlignment="1" applyProtection="1">
      <alignment horizontal="center" vertical="center" wrapText="1"/>
    </xf>
    <xf numFmtId="0" fontId="2" fillId="0" borderId="14" xfId="2" applyFont="1" applyFill="1" applyBorder="1" applyAlignment="1" applyProtection="1">
      <alignment horizontal="center" vertical="center" wrapText="1"/>
    </xf>
    <xf numFmtId="0" fontId="2" fillId="0" borderId="9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16" xfId="2" applyFont="1" applyFill="1" applyBorder="1" applyAlignment="1" applyProtection="1">
      <alignment horizontal="center" vertical="center" wrapText="1"/>
    </xf>
    <xf numFmtId="0" fontId="4" fillId="0" borderId="13" xfId="2" applyFont="1" applyFill="1" applyBorder="1" applyAlignment="1" applyProtection="1">
      <alignment horizontal="center"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1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</cellXfs>
  <cellStyles count="33">
    <cellStyle name="桁区切り" xfId="1" builtinId="6"/>
    <cellStyle name="桁区切り 2" xfId="3"/>
    <cellStyle name="桁区切り 3" xfId="4"/>
    <cellStyle name="桁区切り 4" xfId="5"/>
    <cellStyle name="通貨 2" xfId="6"/>
    <cellStyle name="標準" xfId="0" builtinId="0"/>
    <cellStyle name="標準 10" xfId="7"/>
    <cellStyle name="標準 10 2" xfId="8"/>
    <cellStyle name="標準 11" xfId="9"/>
    <cellStyle name="標準 12" xfId="10"/>
    <cellStyle name="標準 13" xfId="11"/>
    <cellStyle name="標準 14" xfId="12"/>
    <cellStyle name="標準 15" xfId="13"/>
    <cellStyle name="標準 16" xfId="14"/>
    <cellStyle name="標準 17" xfId="15"/>
    <cellStyle name="標準 18" xfId="16"/>
    <cellStyle name="標準 19" xfId="17"/>
    <cellStyle name="標準 2" xfId="2"/>
    <cellStyle name="標準 20" xfId="18"/>
    <cellStyle name="標準 21" xfId="19"/>
    <cellStyle name="標準 22" xfId="20"/>
    <cellStyle name="標準 23" xfId="21"/>
    <cellStyle name="標準 24" xfId="22"/>
    <cellStyle name="標準 25" xfId="23"/>
    <cellStyle name="標準 26" xfId="24"/>
    <cellStyle name="標準 27" xfId="25"/>
    <cellStyle name="標準 3" xfId="26"/>
    <cellStyle name="標準 4" xfId="27"/>
    <cellStyle name="標準 5" xfId="28"/>
    <cellStyle name="標準 6" xfId="29"/>
    <cellStyle name="標準 7" xfId="30"/>
    <cellStyle name="標準 8" xfId="31"/>
    <cellStyle name="標準 9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$U$40" lockText="1" noThreeD="1"/>
</file>

<file path=xl/ctrlProps/ctrlProp10.xml><?xml version="1.0" encoding="utf-8"?>
<formControlPr xmlns="http://schemas.microsoft.com/office/spreadsheetml/2009/9/main" objectType="CheckBox" fmlaLink="$AF$78" lockText="1" noThreeD="1"/>
</file>

<file path=xl/ctrlProps/ctrlProp11.xml><?xml version="1.0" encoding="utf-8"?>
<formControlPr xmlns="http://schemas.microsoft.com/office/spreadsheetml/2009/9/main" objectType="Radio" firstButton="1" fmlaLink="$AF$107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fmlaLink="$AF$118" lockText="1" noThreeD="1"/>
</file>

<file path=xl/ctrlProps/ctrlProp14.xml><?xml version="1.0" encoding="utf-8"?>
<formControlPr xmlns="http://schemas.microsoft.com/office/spreadsheetml/2009/9/main" objectType="CheckBox" fmlaLink="集計シート!$AG$36" lockText="1" noThreeD="1"/>
</file>

<file path=xl/ctrlProps/ctrlProp15.xml><?xml version="1.0" encoding="utf-8"?>
<formControlPr xmlns="http://schemas.microsoft.com/office/spreadsheetml/2009/9/main" objectType="CheckBox" fmlaLink="集計シート!$AG$37" lockText="1" noThreeD="1"/>
</file>

<file path=xl/ctrlProps/ctrlProp16.xml><?xml version="1.0" encoding="utf-8"?>
<formControlPr xmlns="http://schemas.microsoft.com/office/spreadsheetml/2009/9/main" objectType="Radio" firstButton="1" fmlaLink="$AG$74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AG$90" lockText="1" noThreeD="1"/>
</file>

<file path=xl/ctrlProps/ctrlProp2.xml><?xml version="1.0" encoding="utf-8"?>
<formControlPr xmlns="http://schemas.microsoft.com/office/spreadsheetml/2009/9/main" objectType="Radio" firstButton="1" fmlaLink="$U$36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fmlaLink="$AF$7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12</xdr:col>
          <xdr:colOff>171450</xdr:colOff>
          <xdr:row>35</xdr:row>
          <xdr:rowOff>190500</xdr:rowOff>
        </xdr:to>
        <xdr:sp macro="" textlink="">
          <xdr:nvSpPr>
            <xdr:cNvPr id="2067" name="Option Button 1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35</xdr:row>
          <xdr:rowOff>28575</xdr:rowOff>
        </xdr:from>
        <xdr:to>
          <xdr:col>16</xdr:col>
          <xdr:colOff>76200</xdr:colOff>
          <xdr:row>35</xdr:row>
          <xdr:rowOff>190500</xdr:rowOff>
        </xdr:to>
        <xdr:sp macro="" textlink="">
          <xdr:nvSpPr>
            <xdr:cNvPr id="2068" name="Option Button 2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33</xdr:row>
          <xdr:rowOff>57150</xdr:rowOff>
        </xdr:from>
        <xdr:to>
          <xdr:col>19</xdr:col>
          <xdr:colOff>28575</xdr:colOff>
          <xdr:row>37</xdr:row>
          <xdr:rowOff>142875</xdr:rowOff>
        </xdr:to>
        <xdr:sp macro="" textlink="">
          <xdr:nvSpPr>
            <xdr:cNvPr id="2072" name="Group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39</xdr:row>
          <xdr:rowOff>28575</xdr:rowOff>
        </xdr:from>
        <xdr:to>
          <xdr:col>3</xdr:col>
          <xdr:colOff>552450</xdr:colOff>
          <xdr:row>39</xdr:row>
          <xdr:rowOff>190500</xdr:rowOff>
        </xdr:to>
        <xdr:sp macro="" textlink="">
          <xdr:nvSpPr>
            <xdr:cNvPr id="2063" name="Option Button 3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39</xdr:row>
          <xdr:rowOff>28575</xdr:rowOff>
        </xdr:from>
        <xdr:to>
          <xdr:col>5</xdr:col>
          <xdr:colOff>190500</xdr:colOff>
          <xdr:row>39</xdr:row>
          <xdr:rowOff>190500</xdr:rowOff>
        </xdr:to>
        <xdr:sp macro="" textlink="">
          <xdr:nvSpPr>
            <xdr:cNvPr id="2073" name="Option Button 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28575</xdr:rowOff>
        </xdr:from>
        <xdr:to>
          <xdr:col>7</xdr:col>
          <xdr:colOff>247650</xdr:colOff>
          <xdr:row>39</xdr:row>
          <xdr:rowOff>190500</xdr:rowOff>
        </xdr:to>
        <xdr:sp macro="" textlink="">
          <xdr:nvSpPr>
            <xdr:cNvPr id="2074" name="Option Button 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39</xdr:row>
          <xdr:rowOff>28575</xdr:rowOff>
        </xdr:from>
        <xdr:to>
          <xdr:col>10</xdr:col>
          <xdr:colOff>114300</xdr:colOff>
          <xdr:row>39</xdr:row>
          <xdr:rowOff>190500</xdr:rowOff>
        </xdr:to>
        <xdr:sp macro="" textlink="">
          <xdr:nvSpPr>
            <xdr:cNvPr id="2075" name="Option Button 3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38</xdr:row>
          <xdr:rowOff>0</xdr:rowOff>
        </xdr:from>
        <xdr:to>
          <xdr:col>11</xdr:col>
          <xdr:colOff>266700</xdr:colOff>
          <xdr:row>41</xdr:row>
          <xdr:rowOff>76200</xdr:rowOff>
        </xdr:to>
        <xdr:sp macro="" textlink="">
          <xdr:nvSpPr>
            <xdr:cNvPr id="2076" name="Group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0</xdr:colOff>
          <xdr:row>78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2</xdr:col>
          <xdr:colOff>0</xdr:colOff>
          <xdr:row>79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106</xdr:row>
          <xdr:rowOff>28575</xdr:rowOff>
        </xdr:from>
        <xdr:to>
          <xdr:col>10</xdr:col>
          <xdr:colOff>95250</xdr:colOff>
          <xdr:row>106</xdr:row>
          <xdr:rowOff>171450</xdr:rowOff>
        </xdr:to>
        <xdr:sp macro="" textlink="">
          <xdr:nvSpPr>
            <xdr:cNvPr id="1037" name="Option Button 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106</xdr:row>
          <xdr:rowOff>28575</xdr:rowOff>
        </xdr:from>
        <xdr:to>
          <xdr:col>15</xdr:col>
          <xdr:colOff>190500</xdr:colOff>
          <xdr:row>106</xdr:row>
          <xdr:rowOff>171450</xdr:rowOff>
        </xdr:to>
        <xdr:sp macro="" textlink="">
          <xdr:nvSpPr>
            <xdr:cNvPr id="1038" name="Option Button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余裕活用型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0</xdr:rowOff>
        </xdr:from>
        <xdr:to>
          <xdr:col>2</xdr:col>
          <xdr:colOff>0</xdr:colOff>
          <xdr:row>118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28575</xdr:colOff>
          <xdr:row>39</xdr:row>
          <xdr:rowOff>9525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3</xdr:col>
          <xdr:colOff>28575</xdr:colOff>
          <xdr:row>40</xdr:row>
          <xdr:rowOff>19050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73</xdr:row>
          <xdr:rowOff>28575</xdr:rowOff>
        </xdr:from>
        <xdr:to>
          <xdr:col>11</xdr:col>
          <xdr:colOff>142875</xdr:colOff>
          <xdr:row>73</xdr:row>
          <xdr:rowOff>180975</xdr:rowOff>
        </xdr:to>
        <xdr:sp macro="" textlink="">
          <xdr:nvSpPr>
            <xdr:cNvPr id="6167" name="Option Button 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73</xdr:row>
          <xdr:rowOff>28575</xdr:rowOff>
        </xdr:from>
        <xdr:to>
          <xdr:col>16</xdr:col>
          <xdr:colOff>161925</xdr:colOff>
          <xdr:row>73</xdr:row>
          <xdr:rowOff>180975</xdr:rowOff>
        </xdr:to>
        <xdr:sp macro="" textlink="">
          <xdr:nvSpPr>
            <xdr:cNvPr id="6168" name="Option Butto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余裕活用型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89</xdr:row>
          <xdr:rowOff>0</xdr:rowOff>
        </xdr:from>
        <xdr:to>
          <xdr:col>3</xdr:col>
          <xdr:colOff>0</xdr:colOff>
          <xdr:row>90</xdr:row>
          <xdr:rowOff>9525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Relationship Id="rId9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C59"/>
  <sheetViews>
    <sheetView showGridLines="0" tabSelected="1" view="pageBreakPreview" zoomScaleNormal="100" zoomScaleSheetLayoutView="100" workbookViewId="0">
      <selection activeCell="O2" sqref="O2"/>
    </sheetView>
  </sheetViews>
  <sheetFormatPr defaultRowHeight="13.5" x14ac:dyDescent="0.15"/>
  <cols>
    <col min="1" max="2" width="2.875" style="1" customWidth="1"/>
    <col min="3" max="3" width="11.5" style="1" customWidth="1"/>
    <col min="4" max="4" width="10" style="1" customWidth="1"/>
    <col min="5" max="5" width="2.75" style="1" customWidth="1"/>
    <col min="6" max="6" width="3.375" style="1" customWidth="1"/>
    <col min="7" max="8" width="3.75" style="1" customWidth="1"/>
    <col min="9" max="11" width="3" style="1" customWidth="1"/>
    <col min="12" max="13" width="5.625" style="1" customWidth="1"/>
    <col min="14" max="19" width="3.625" style="1" customWidth="1"/>
    <col min="20" max="20" width="3.5" style="1" bestFit="1" customWidth="1"/>
    <col min="21" max="21" width="9.25" style="1" hidden="1" customWidth="1"/>
    <col min="22" max="22" width="9.75" style="1" customWidth="1"/>
    <col min="23" max="23" width="6.125" style="1" customWidth="1"/>
    <col min="24" max="16384" width="9" style="1"/>
  </cols>
  <sheetData>
    <row r="1" spans="1:24" x14ac:dyDescent="0.15">
      <c r="A1" s="226" t="s">
        <v>1</v>
      </c>
      <c r="B1" s="226"/>
      <c r="C1" s="22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4" x14ac:dyDescent="0.15">
      <c r="A2" s="17"/>
      <c r="B2" s="17"/>
      <c r="C2" s="17"/>
      <c r="D2" s="17"/>
      <c r="E2" s="17"/>
      <c r="F2" s="17"/>
      <c r="G2" s="17"/>
      <c r="H2" s="17"/>
      <c r="I2" s="18"/>
      <c r="J2" s="18"/>
      <c r="K2" s="18"/>
      <c r="L2" s="17"/>
      <c r="M2" s="242" t="s">
        <v>16</v>
      </c>
      <c r="N2" s="242"/>
      <c r="O2" s="55"/>
      <c r="P2" s="26" t="s">
        <v>0</v>
      </c>
      <c r="Q2" s="55"/>
      <c r="R2" s="26" t="s">
        <v>19</v>
      </c>
      <c r="S2" s="55"/>
      <c r="T2" s="26" t="s">
        <v>20</v>
      </c>
    </row>
    <row r="3" spans="1:24" x14ac:dyDescent="0.15">
      <c r="A3" s="17"/>
      <c r="B3" s="17"/>
      <c r="C3" s="17"/>
      <c r="D3" s="17"/>
      <c r="E3" s="17"/>
      <c r="F3" s="17"/>
      <c r="G3" s="17"/>
      <c r="H3" s="17"/>
      <c r="I3" s="18"/>
      <c r="J3" s="18"/>
      <c r="K3" s="18"/>
      <c r="L3" s="17"/>
      <c r="M3" s="26"/>
      <c r="N3" s="26"/>
      <c r="O3" s="19"/>
      <c r="P3" s="26"/>
      <c r="Q3" s="19"/>
      <c r="R3" s="26"/>
      <c r="S3" s="19"/>
      <c r="T3" s="26"/>
    </row>
    <row r="4" spans="1:24" x14ac:dyDescent="0.15">
      <c r="A4" s="17"/>
      <c r="B4" s="17"/>
      <c r="C4" s="17"/>
      <c r="D4" s="17"/>
      <c r="E4" s="17"/>
      <c r="F4" s="17"/>
      <c r="G4" s="17"/>
      <c r="H4" s="17"/>
      <c r="I4" s="18"/>
      <c r="J4" s="18"/>
      <c r="K4" s="18"/>
      <c r="L4" s="17"/>
      <c r="M4" s="26"/>
      <c r="N4" s="26"/>
      <c r="O4" s="19"/>
      <c r="P4" s="26"/>
      <c r="Q4" s="19"/>
      <c r="R4" s="26"/>
      <c r="S4" s="19"/>
      <c r="T4" s="26"/>
    </row>
    <row r="5" spans="1:24" x14ac:dyDescent="0.15">
      <c r="A5" s="17"/>
      <c r="B5" s="242" t="s">
        <v>2</v>
      </c>
      <c r="C5" s="242"/>
      <c r="D5" s="18"/>
      <c r="E5" s="17"/>
      <c r="F5" s="17"/>
      <c r="G5" s="17"/>
      <c r="H5" s="17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4" x14ac:dyDescent="0.15">
      <c r="A6" s="226" t="s">
        <v>24</v>
      </c>
      <c r="B6" s="226"/>
      <c r="C6" s="226"/>
      <c r="D6" s="226"/>
      <c r="E6" s="226"/>
      <c r="F6" s="226"/>
      <c r="G6" s="25"/>
      <c r="H6" s="25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4" x14ac:dyDescent="0.15">
      <c r="A7" s="26"/>
      <c r="B7" s="26"/>
      <c r="C7" s="26"/>
      <c r="D7" s="26"/>
      <c r="E7" s="26"/>
      <c r="F7" s="26"/>
      <c r="G7" s="26"/>
      <c r="H7" s="26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4" x14ac:dyDescent="0.15">
      <c r="A8" s="26"/>
      <c r="B8" s="26"/>
      <c r="C8" s="26"/>
      <c r="D8" s="26"/>
      <c r="E8" s="26"/>
      <c r="F8" s="26"/>
      <c r="G8" s="26"/>
      <c r="H8" s="2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4" x14ac:dyDescent="0.15">
      <c r="A9" s="26"/>
      <c r="B9" s="26"/>
      <c r="C9" s="26"/>
      <c r="D9" s="26"/>
      <c r="E9" s="27"/>
      <c r="F9" s="26"/>
      <c r="G9" s="26"/>
      <c r="H9" s="26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4" ht="15" customHeight="1" x14ac:dyDescent="0.15">
      <c r="A10" s="17"/>
      <c r="B10" s="17"/>
      <c r="C10" s="17"/>
      <c r="D10" s="20"/>
      <c r="E10" s="246" t="s">
        <v>15</v>
      </c>
      <c r="F10" s="227" t="s">
        <v>23</v>
      </c>
      <c r="G10" s="227"/>
      <c r="H10" s="227"/>
      <c r="I10" s="93" t="s">
        <v>26</v>
      </c>
      <c r="J10" s="94" t="s">
        <v>36</v>
      </c>
      <c r="K10" s="256"/>
      <c r="L10" s="256"/>
      <c r="M10" s="256"/>
      <c r="N10" s="256"/>
      <c r="O10" s="28"/>
      <c r="P10" s="28"/>
      <c r="Q10" s="28"/>
      <c r="R10" s="17"/>
      <c r="S10" s="17"/>
      <c r="T10" s="17"/>
    </row>
    <row r="11" spans="1:24" ht="15" customHeight="1" x14ac:dyDescent="0.15">
      <c r="A11" s="17"/>
      <c r="B11" s="17"/>
      <c r="C11" s="17"/>
      <c r="D11" s="17"/>
      <c r="E11" s="247"/>
      <c r="F11" s="236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"/>
      <c r="V11" s="2"/>
      <c r="W11" s="2"/>
      <c r="X11" s="2"/>
    </row>
    <row r="12" spans="1:24" ht="15" customHeight="1" x14ac:dyDescent="0.15">
      <c r="A12" s="17"/>
      <c r="B12" s="17"/>
      <c r="C12" s="17"/>
      <c r="D12" s="21"/>
      <c r="E12" s="247"/>
      <c r="F12" s="237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</row>
    <row r="13" spans="1:24" ht="15" customHeight="1" x14ac:dyDescent="0.15">
      <c r="A13" s="17"/>
      <c r="B13" s="17"/>
      <c r="C13" s="17"/>
      <c r="D13" s="17"/>
      <c r="E13" s="247"/>
      <c r="F13" s="230" t="s">
        <v>22</v>
      </c>
      <c r="G13" s="231"/>
      <c r="H13" s="231"/>
      <c r="I13" s="231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</row>
    <row r="14" spans="1:24" ht="15" customHeight="1" x14ac:dyDescent="0.15">
      <c r="A14" s="17"/>
      <c r="B14" s="17"/>
      <c r="C14" s="17"/>
      <c r="D14" s="17"/>
      <c r="E14" s="247"/>
      <c r="F14" s="228" t="s">
        <v>3</v>
      </c>
      <c r="G14" s="229"/>
      <c r="H14" s="229"/>
      <c r="I14" s="229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</row>
    <row r="15" spans="1:24" ht="15" customHeight="1" x14ac:dyDescent="0.15">
      <c r="A15" s="17"/>
      <c r="B15" s="17"/>
      <c r="C15" s="17"/>
      <c r="D15" s="21"/>
      <c r="E15" s="247"/>
      <c r="F15" s="230" t="s">
        <v>22</v>
      </c>
      <c r="G15" s="231"/>
      <c r="H15" s="231"/>
      <c r="I15" s="231"/>
      <c r="J15" s="222"/>
      <c r="K15" s="222"/>
      <c r="L15" s="222"/>
      <c r="M15" s="222"/>
      <c r="N15" s="222"/>
      <c r="O15" s="222"/>
      <c r="P15" s="222"/>
      <c r="Q15" s="222"/>
      <c r="R15" s="257" t="s">
        <v>21</v>
      </c>
      <c r="S15" s="257"/>
      <c r="T15" s="257"/>
    </row>
    <row r="16" spans="1:24" ht="15" customHeight="1" x14ac:dyDescent="0.15">
      <c r="A16" s="17"/>
      <c r="B16" s="17"/>
      <c r="C16" s="17"/>
      <c r="D16" s="17"/>
      <c r="E16" s="248"/>
      <c r="F16" s="232" t="s">
        <v>34</v>
      </c>
      <c r="G16" s="233"/>
      <c r="H16" s="233"/>
      <c r="I16" s="233"/>
      <c r="J16" s="238"/>
      <c r="K16" s="238"/>
      <c r="L16" s="238"/>
      <c r="M16" s="238"/>
      <c r="N16" s="238"/>
      <c r="O16" s="238"/>
      <c r="P16" s="238"/>
      <c r="Q16" s="238"/>
      <c r="R16" s="257"/>
      <c r="S16" s="257"/>
      <c r="T16" s="257"/>
    </row>
    <row r="17" spans="1:20" x14ac:dyDescent="0.15">
      <c r="A17" s="17"/>
      <c r="B17" s="17"/>
      <c r="C17" s="17"/>
      <c r="D17" s="25"/>
      <c r="E17" s="25"/>
      <c r="F17" s="25"/>
      <c r="G17" s="25"/>
      <c r="H17" s="25"/>
      <c r="I17" s="18"/>
      <c r="J17" s="18"/>
      <c r="K17" s="18"/>
      <c r="L17" s="18"/>
      <c r="M17" s="18"/>
      <c r="N17" s="18"/>
      <c r="O17" s="18"/>
      <c r="P17" s="27"/>
      <c r="Q17" s="27"/>
      <c r="R17" s="27"/>
      <c r="S17" s="27"/>
      <c r="T17" s="18"/>
    </row>
    <row r="18" spans="1:20" x14ac:dyDescent="0.15">
      <c r="A18" s="17"/>
      <c r="B18" s="17"/>
      <c r="C18" s="17"/>
      <c r="D18" s="25"/>
      <c r="E18" s="25"/>
      <c r="F18" s="25"/>
      <c r="G18" s="25"/>
      <c r="H18" s="25"/>
      <c r="I18" s="18"/>
      <c r="J18" s="18"/>
      <c r="K18" s="18"/>
      <c r="L18" s="18"/>
      <c r="M18" s="18"/>
      <c r="N18" s="18"/>
      <c r="O18" s="18"/>
      <c r="P18" s="27"/>
      <c r="Q18" s="27"/>
      <c r="R18" s="27"/>
      <c r="S18" s="27"/>
      <c r="T18" s="18"/>
    </row>
    <row r="19" spans="1:20" x14ac:dyDescent="0.15">
      <c r="A19" s="17"/>
      <c r="B19" s="17"/>
      <c r="C19" s="17"/>
      <c r="D19" s="25"/>
      <c r="E19" s="25"/>
      <c r="F19" s="25"/>
      <c r="G19" s="25"/>
      <c r="H19" s="25"/>
      <c r="I19" s="18"/>
      <c r="J19" s="18"/>
      <c r="K19" s="18"/>
      <c r="L19" s="18"/>
      <c r="M19" s="18"/>
      <c r="N19" s="18"/>
      <c r="O19" s="18"/>
      <c r="P19" s="27"/>
      <c r="Q19" s="27"/>
      <c r="R19" s="27"/>
      <c r="S19" s="27"/>
      <c r="T19" s="18"/>
    </row>
    <row r="20" spans="1:20" x14ac:dyDescent="0.15">
      <c r="A20" s="17"/>
      <c r="B20" s="17"/>
      <c r="C20" s="17"/>
      <c r="D20" s="25"/>
      <c r="E20" s="25"/>
      <c r="F20" s="25"/>
      <c r="G20" s="25"/>
      <c r="H20" s="25"/>
      <c r="I20" s="18"/>
      <c r="J20" s="18"/>
      <c r="K20" s="18"/>
      <c r="L20" s="18"/>
      <c r="M20" s="18"/>
      <c r="N20" s="18"/>
      <c r="O20" s="18"/>
      <c r="P20" s="27"/>
      <c r="Q20" s="27"/>
      <c r="R20" s="27"/>
      <c r="S20" s="27"/>
      <c r="T20" s="18"/>
    </row>
    <row r="21" spans="1:20" x14ac:dyDescent="0.15">
      <c r="A21" s="242" t="s">
        <v>4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</row>
    <row r="22" spans="1:20" x14ac:dyDescent="0.15">
      <c r="A22" s="17"/>
      <c r="B22" s="17"/>
      <c r="C22" s="17"/>
      <c r="D22" s="25"/>
      <c r="E22" s="25"/>
      <c r="F22" s="25"/>
      <c r="G22" s="25"/>
      <c r="H22" s="25"/>
      <c r="I22" s="18"/>
      <c r="J22" s="18"/>
      <c r="K22" s="18"/>
      <c r="L22" s="18"/>
      <c r="M22" s="18"/>
      <c r="N22" s="18"/>
      <c r="O22" s="18"/>
      <c r="P22" s="27"/>
      <c r="Q22" s="27"/>
      <c r="R22" s="27"/>
      <c r="S22" s="27"/>
      <c r="T22" s="18"/>
    </row>
    <row r="23" spans="1:20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15">
      <c r="A28" s="18"/>
      <c r="B28" s="18"/>
      <c r="C28" s="18" t="s">
        <v>37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15">
      <c r="A32" s="17"/>
      <c r="B32" s="17"/>
      <c r="C32" s="17"/>
      <c r="D32" s="18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:2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20"/>
      <c r="K34" s="20"/>
      <c r="L34" s="17"/>
      <c r="M34" s="17"/>
      <c r="N34" s="17"/>
      <c r="O34" s="17"/>
      <c r="P34" s="17"/>
      <c r="Q34" s="17"/>
      <c r="R34" s="17"/>
      <c r="S34" s="17"/>
      <c r="T34" s="17"/>
    </row>
    <row r="35" spans="1:21" ht="17.100000000000001" customHeight="1" x14ac:dyDescent="0.15">
      <c r="A35" s="243" t="s">
        <v>100</v>
      </c>
      <c r="B35" s="243"/>
      <c r="C35" s="243"/>
      <c r="D35" s="244">
        <f>IF('＜様式1-1号＞所要額調書'!D34='＜様式1-1号＞所要額調書'!H34, ROUNDDOWN('＜様式1-1号＞所要額調書'!F10, -3), "収入≠支出")</f>
        <v>0</v>
      </c>
      <c r="E35" s="245"/>
      <c r="F35" s="245"/>
      <c r="G35" s="245"/>
      <c r="H35" s="224" t="s">
        <v>113</v>
      </c>
      <c r="I35" s="225"/>
      <c r="J35" s="221" t="s">
        <v>318</v>
      </c>
      <c r="K35" s="221"/>
      <c r="L35" s="221"/>
      <c r="M35" s="258"/>
      <c r="N35" s="258"/>
      <c r="O35" s="258"/>
      <c r="P35" s="258"/>
      <c r="Q35" s="258"/>
      <c r="R35" s="258"/>
      <c r="S35" s="258"/>
      <c r="T35" s="258"/>
    </row>
    <row r="36" spans="1:21" ht="17.100000000000001" customHeight="1" x14ac:dyDescent="0.15">
      <c r="A36" s="219" t="s">
        <v>101</v>
      </c>
      <c r="B36" s="219"/>
      <c r="C36" s="219"/>
      <c r="D36" s="219"/>
      <c r="E36" s="219"/>
      <c r="F36" s="219"/>
      <c r="G36" s="219"/>
      <c r="H36" s="219"/>
      <c r="I36" s="21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9">
        <v>0</v>
      </c>
    </row>
    <row r="37" spans="1:21" ht="17.100000000000001" customHeight="1" x14ac:dyDescent="0.15">
      <c r="A37" s="239" t="s">
        <v>5</v>
      </c>
      <c r="B37" s="218" t="s">
        <v>17</v>
      </c>
      <c r="C37" s="218"/>
      <c r="D37" s="234"/>
      <c r="E37" s="235"/>
      <c r="F37" s="235"/>
      <c r="G37" s="235"/>
      <c r="H37" s="235"/>
      <c r="I37" s="235"/>
      <c r="J37" s="217" t="s">
        <v>18</v>
      </c>
      <c r="K37" s="217"/>
      <c r="L37" s="217"/>
      <c r="M37" s="235"/>
      <c r="N37" s="235"/>
      <c r="O37" s="235"/>
      <c r="P37" s="235"/>
      <c r="Q37" s="235"/>
      <c r="R37" s="235"/>
      <c r="S37" s="235"/>
      <c r="T37" s="253"/>
    </row>
    <row r="38" spans="1:21" ht="17.100000000000001" customHeight="1" x14ac:dyDescent="0.15">
      <c r="A38" s="240"/>
      <c r="B38" s="217" t="s">
        <v>12</v>
      </c>
      <c r="C38" s="217"/>
      <c r="D38" s="236"/>
      <c r="E38" s="222"/>
      <c r="F38" s="222"/>
      <c r="G38" s="222"/>
      <c r="H38" s="222"/>
      <c r="I38" s="222"/>
      <c r="J38" s="217" t="s">
        <v>25</v>
      </c>
      <c r="K38" s="217"/>
      <c r="L38" s="217"/>
      <c r="M38" s="222"/>
      <c r="N38" s="222"/>
      <c r="O38" s="222"/>
      <c r="P38" s="222"/>
      <c r="Q38" s="222"/>
      <c r="R38" s="222"/>
      <c r="S38" s="222"/>
      <c r="T38" s="254"/>
    </row>
    <row r="39" spans="1:21" ht="17.100000000000001" customHeight="1" x14ac:dyDescent="0.15">
      <c r="A39" s="241"/>
      <c r="B39" s="209" t="s">
        <v>11</v>
      </c>
      <c r="C39" s="209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2"/>
    </row>
    <row r="40" spans="1:21" ht="17.100000000000001" customHeight="1" x14ac:dyDescent="0.15">
      <c r="A40" s="217" t="s">
        <v>6</v>
      </c>
      <c r="B40" s="217"/>
      <c r="C40" s="217"/>
      <c r="D40" s="223" t="s">
        <v>114</v>
      </c>
      <c r="E40" s="223"/>
      <c r="F40" s="223"/>
      <c r="G40" s="223"/>
      <c r="H40" s="223"/>
      <c r="I40" s="223"/>
      <c r="J40" s="223"/>
      <c r="K40" s="223"/>
      <c r="L40" s="214" t="s">
        <v>319</v>
      </c>
      <c r="M40" s="214"/>
      <c r="N40" s="214"/>
      <c r="O40" s="214"/>
      <c r="P40" s="214"/>
      <c r="Q40" s="215">
        <f>SUM('＜様式1-2号＞算定額（見込）調書'!E12:E15)</f>
        <v>0</v>
      </c>
      <c r="R40" s="216"/>
      <c r="S40" s="216"/>
      <c r="T40" s="95" t="s">
        <v>7</v>
      </c>
      <c r="U40" s="29">
        <v>0</v>
      </c>
    </row>
    <row r="41" spans="1:21" s="88" customFormat="1" ht="17.100000000000001" customHeight="1" x14ac:dyDescent="0.15">
      <c r="A41" s="214" t="s">
        <v>320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5">
        <f>SUM('＜様式1-2号＞算定額（見込）調書'!E16:E19)</f>
        <v>0</v>
      </c>
      <c r="R41" s="216"/>
      <c r="S41" s="216"/>
      <c r="T41" s="95" t="s">
        <v>7</v>
      </c>
      <c r="U41" s="87"/>
    </row>
    <row r="42" spans="1:21" s="92" customFormat="1" x14ac:dyDescent="0.15">
      <c r="A42" s="255" t="s">
        <v>35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90"/>
      <c r="Q42" s="90"/>
      <c r="R42" s="90"/>
      <c r="S42" s="90"/>
      <c r="T42" s="90"/>
      <c r="U42" s="91"/>
    </row>
    <row r="43" spans="1:21" ht="10.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7"/>
      <c r="P43" s="17"/>
      <c r="Q43" s="17"/>
      <c r="R43" s="17"/>
      <c r="S43" s="17"/>
      <c r="T43" s="17"/>
      <c r="U43" s="3"/>
    </row>
    <row r="44" spans="1:21" ht="15.95" customHeight="1" x14ac:dyDescent="0.15">
      <c r="A44" s="220" t="s">
        <v>8</v>
      </c>
      <c r="B44" s="220"/>
      <c r="C44" s="220"/>
      <c r="D44" s="213" t="s">
        <v>97</v>
      </c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3"/>
    </row>
    <row r="45" spans="1:21" ht="15.95" customHeight="1" x14ac:dyDescent="0.15">
      <c r="A45" s="17"/>
      <c r="B45" s="17"/>
      <c r="C45" s="23"/>
      <c r="D45" s="213" t="s">
        <v>9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3"/>
    </row>
    <row r="46" spans="1:21" ht="15.95" customHeight="1" x14ac:dyDescent="0.15">
      <c r="A46" s="17"/>
      <c r="B46" s="17"/>
      <c r="C46" s="23"/>
      <c r="D46" s="213" t="s">
        <v>10</v>
      </c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</row>
    <row r="47" spans="1:21" ht="15.95" customHeight="1" x14ac:dyDescent="0.15">
      <c r="A47" s="17"/>
      <c r="B47" s="17"/>
      <c r="C47" s="23"/>
      <c r="D47" s="213" t="s">
        <v>94</v>
      </c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</row>
    <row r="48" spans="1:21" ht="15.95" customHeight="1" x14ac:dyDescent="0.15">
      <c r="A48" s="17"/>
      <c r="B48" s="17"/>
      <c r="C48" s="23"/>
      <c r="D48" s="249" t="s">
        <v>95</v>
      </c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</row>
    <row r="49" spans="1:29" ht="15.95" customHeight="1" x14ac:dyDescent="0.15">
      <c r="A49" s="17"/>
      <c r="B49" s="17"/>
      <c r="C49" s="23"/>
      <c r="D49" s="213" t="s">
        <v>96</v>
      </c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</row>
    <row r="50" spans="1:29" ht="15.95" customHeight="1" x14ac:dyDescent="0.15">
      <c r="A50" s="17"/>
      <c r="B50" s="17"/>
      <c r="C50" s="23"/>
      <c r="D50" s="24" t="s">
        <v>13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9" ht="15.95" customHeight="1" x14ac:dyDescent="0.15">
      <c r="A51" s="17"/>
      <c r="B51" s="17"/>
      <c r="C51" s="23"/>
      <c r="D51" s="213" t="s">
        <v>93</v>
      </c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</row>
    <row r="52" spans="1:29" ht="15.95" customHeight="1" x14ac:dyDescent="0.15">
      <c r="A52" s="17"/>
      <c r="B52" s="17"/>
      <c r="C52" s="23"/>
      <c r="D52" s="24" t="s">
        <v>14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</row>
    <row r="53" spans="1:29" ht="15.95" customHeight="1" x14ac:dyDescent="0.15">
      <c r="A53" s="17"/>
      <c r="B53" s="17"/>
      <c r="C53" s="23"/>
      <c r="D53" s="211" t="s">
        <v>321</v>
      </c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89"/>
      <c r="V53" s="89"/>
      <c r="W53" s="89"/>
      <c r="X53" s="89"/>
      <c r="Y53" s="89"/>
      <c r="Z53" s="89"/>
      <c r="AA53" s="89"/>
      <c r="AB53" s="89"/>
      <c r="AC53" s="89"/>
    </row>
    <row r="54" spans="1:29" ht="15" customHeight="1" x14ac:dyDescent="0.15">
      <c r="D54" s="212" t="s">
        <v>322</v>
      </c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5" customHeight="1" x14ac:dyDescent="0.15">
      <c r="A55" s="17"/>
      <c r="B55" s="17"/>
      <c r="C55" s="23"/>
      <c r="D55" s="213" t="s">
        <v>323</v>
      </c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</row>
    <row r="56" spans="1:29" ht="15" customHeight="1" x14ac:dyDescent="0.15"/>
    <row r="57" spans="1:29" ht="15" customHeight="1" x14ac:dyDescent="0.15"/>
    <row r="58" spans="1:29" ht="15" customHeight="1" x14ac:dyDescent="0.15"/>
    <row r="59" spans="1:29" ht="15" customHeight="1" x14ac:dyDescent="0.15"/>
  </sheetData>
  <sheetProtection password="F443" sheet="1" objects="1" scenarios="1" selectLockedCells="1"/>
  <dataConsolidate/>
  <mergeCells count="55">
    <mergeCell ref="D55:T55"/>
    <mergeCell ref="E10:E16"/>
    <mergeCell ref="D44:T44"/>
    <mergeCell ref="D45:T45"/>
    <mergeCell ref="D46:T46"/>
    <mergeCell ref="D48:T48"/>
    <mergeCell ref="D49:T49"/>
    <mergeCell ref="D39:T39"/>
    <mergeCell ref="M37:T37"/>
    <mergeCell ref="M38:T38"/>
    <mergeCell ref="A42:O42"/>
    <mergeCell ref="D47:T47"/>
    <mergeCell ref="K10:N10"/>
    <mergeCell ref="R15:T16"/>
    <mergeCell ref="J16:Q16"/>
    <mergeCell ref="M35:T35"/>
    <mergeCell ref="A1:C1"/>
    <mergeCell ref="J37:L37"/>
    <mergeCell ref="J38:L38"/>
    <mergeCell ref="D37:I37"/>
    <mergeCell ref="D38:I38"/>
    <mergeCell ref="F12:T12"/>
    <mergeCell ref="J13:T13"/>
    <mergeCell ref="J14:T14"/>
    <mergeCell ref="A37:A39"/>
    <mergeCell ref="A21:T21"/>
    <mergeCell ref="F13:I13"/>
    <mergeCell ref="M2:N2"/>
    <mergeCell ref="A35:C35"/>
    <mergeCell ref="D35:G35"/>
    <mergeCell ref="B5:C5"/>
    <mergeCell ref="F11:T11"/>
    <mergeCell ref="A6:F6"/>
    <mergeCell ref="F10:H10"/>
    <mergeCell ref="F14:I14"/>
    <mergeCell ref="F15:I15"/>
    <mergeCell ref="F16:I16"/>
    <mergeCell ref="J35:L35"/>
    <mergeCell ref="J15:Q15"/>
    <mergeCell ref="D40:K40"/>
    <mergeCell ref="H35:I35"/>
    <mergeCell ref="Q40:S40"/>
    <mergeCell ref="L40:P40"/>
    <mergeCell ref="B39:C39"/>
    <mergeCell ref="J36:T36"/>
    <mergeCell ref="D53:T53"/>
    <mergeCell ref="D54:T54"/>
    <mergeCell ref="D51:T51"/>
    <mergeCell ref="A41:P41"/>
    <mergeCell ref="Q41:S41"/>
    <mergeCell ref="A40:C40"/>
    <mergeCell ref="B37:C37"/>
    <mergeCell ref="B38:C38"/>
    <mergeCell ref="A36:I36"/>
    <mergeCell ref="A44:C44"/>
  </mergeCells>
  <phoneticPr fontId="1"/>
  <dataValidations count="10">
    <dataValidation type="whole" imeMode="halfAlpha" operator="greaterThanOrEqual" allowBlank="1" showInputMessage="1" showErrorMessage="1" errorTitle="入力エラー" error="数値(28～)を入力してください_x000a_" sqref="O2">
      <formula1>28</formula1>
    </dataValidation>
    <dataValidation type="whole" imeMode="halfAlpha" allowBlank="1" showInputMessage="1" showErrorMessage="1" errorTitle="入力エラー" error="数値(1～12)を入力してください" sqref="Q2">
      <formula1>1</formula1>
      <formula2>12</formula2>
    </dataValidation>
    <dataValidation type="whole" imeMode="halfAlpha" allowBlank="1" showInputMessage="1" showErrorMessage="1" errorTitle="入力エラー" error="数値(1～31)を入力してください" sqref="S2">
      <formula1>1</formula1>
      <formula2>31</formula2>
    </dataValidation>
    <dataValidation type="whole" imeMode="halfAlpha" operator="greaterThanOrEqual" allowBlank="1" showInputMessage="1" showErrorMessage="1" errorTitle="入力エラー" error="整数値(0～9999)を入力してください" sqref="Q40:S41">
      <formula1>0</formula1>
    </dataValidation>
    <dataValidation imeMode="halfAlpha" allowBlank="1" showInputMessage="1" showErrorMessage="1" sqref="M37:T38 D39:T39"/>
    <dataValidation imeMode="off" allowBlank="1" showInputMessage="1" showErrorMessage="1" sqref="O10:Q10"/>
    <dataValidation type="whole" imeMode="halfAlpha" allowBlank="1" showInputMessage="1" showErrorMessage="1" errorTitle="入力エラー" error="数値７桁(ハイフンなし)を入力してください" sqref="K10:N10">
      <formula1>0</formula1>
      <formula2>9999999</formula2>
    </dataValidation>
    <dataValidation imeMode="hiragana" allowBlank="1" showInputMessage="1" showErrorMessage="1" sqref="D37:I38 F11:T12 J14:T14 J16:Q16 M35:T35"/>
    <dataValidation type="whole" imeMode="halfAlpha" operator="greaterThanOrEqual" allowBlank="1" showInputMessage="1" showErrorMessage="1" errorTitle="入力エラー" error="整数値(0以上)を入力してください" sqref="D35:G35">
      <formula1>0</formula1>
    </dataValidation>
    <dataValidation imeMode="halfKatakana" allowBlank="1" showInputMessage="1" showErrorMessage="1" sqref="J15:Q15 J13:T13"/>
  </dataValidations>
  <printOptions horizontalCentered="1"/>
  <pageMargins left="0.19685039370078741" right="0.23622047244094491" top="0.78740157480314965" bottom="0.78740157480314965" header="0" footer="0"/>
  <pageSetup paperSize="9" orientation="portrait" blackAndWhite="1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Option Button 3">
              <controlPr defaultSize="0" autoFill="0" autoLine="0" autoPict="0">
                <anchor moveWithCells="1">
                  <from>
                    <xdr:col>3</xdr:col>
                    <xdr:colOff>28575</xdr:colOff>
                    <xdr:row>39</xdr:row>
                    <xdr:rowOff>28575</xdr:rowOff>
                  </from>
                  <to>
                    <xdr:col>3</xdr:col>
                    <xdr:colOff>552450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5" name="Option Button 1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12</xdr:col>
                    <xdr:colOff>171450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Option Button 2">
              <controlPr defaultSize="0" autoFill="0" autoLine="0" autoPict="0">
                <anchor moveWithCells="1">
                  <from>
                    <xdr:col>13</xdr:col>
                    <xdr:colOff>200025</xdr:colOff>
                    <xdr:row>35</xdr:row>
                    <xdr:rowOff>28575</xdr:rowOff>
                  </from>
                  <to>
                    <xdr:col>16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7" name="Group Box 24">
              <controlPr defaultSize="0" autoFill="0" autoPict="0">
                <anchor moveWithCells="1">
                  <from>
                    <xdr:col>10</xdr:col>
                    <xdr:colOff>123825</xdr:colOff>
                    <xdr:row>33</xdr:row>
                    <xdr:rowOff>57150</xdr:rowOff>
                  </from>
                  <to>
                    <xdr:col>19</xdr:col>
                    <xdr:colOff>28575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8" name="Option Button 3">
              <controlPr defaultSize="0" autoFill="0" autoLine="0" autoPict="0">
                <anchor moveWithCells="1">
                  <from>
                    <xdr:col>3</xdr:col>
                    <xdr:colOff>638175</xdr:colOff>
                    <xdr:row>39</xdr:row>
                    <xdr:rowOff>28575</xdr:rowOff>
                  </from>
                  <to>
                    <xdr:col>5</xdr:col>
                    <xdr:colOff>190500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9" name="Option Button 3">
              <controlPr defaultSize="0" autoFill="0" autoLine="0" autoPict="0">
                <anchor moveWithCells="1">
                  <from>
                    <xdr:col>6</xdr:col>
                    <xdr:colOff>9525</xdr:colOff>
                    <xdr:row>39</xdr:row>
                    <xdr:rowOff>28575</xdr:rowOff>
                  </from>
                  <to>
                    <xdr:col>7</xdr:col>
                    <xdr:colOff>247650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" name="Option Button 3">
              <controlPr defaultSize="0" autoFill="0" autoLine="0" autoPict="0">
                <anchor moveWithCells="1">
                  <from>
                    <xdr:col>8</xdr:col>
                    <xdr:colOff>47625</xdr:colOff>
                    <xdr:row>39</xdr:row>
                    <xdr:rowOff>28575</xdr:rowOff>
                  </from>
                  <to>
                    <xdr:col>10</xdr:col>
                    <xdr:colOff>114300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1" name="Group Box 28">
              <controlPr defaultSize="0" autoFill="0" autoPict="0">
                <anchor moveWithCells="1">
                  <from>
                    <xdr:col>2</xdr:col>
                    <xdr:colOff>657225</xdr:colOff>
                    <xdr:row>38</xdr:row>
                    <xdr:rowOff>0</xdr:rowOff>
                  </from>
                  <to>
                    <xdr:col>11</xdr:col>
                    <xdr:colOff>266700</xdr:colOff>
                    <xdr:row>41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4"/>
  <sheetViews>
    <sheetView showGridLines="0" view="pageBreakPreview" zoomScaleNormal="100" zoomScaleSheetLayoutView="100" workbookViewId="0">
      <selection activeCell="A17" sqref="A17:C17"/>
    </sheetView>
  </sheetViews>
  <sheetFormatPr defaultRowHeight="18" customHeight="1" x14ac:dyDescent="0.15"/>
  <cols>
    <col min="1" max="1" width="15.125" style="1" customWidth="1"/>
    <col min="2" max="5" width="7.625" style="1" customWidth="1"/>
    <col min="6" max="8" width="15.125" style="1" customWidth="1"/>
    <col min="9" max="9" width="9" style="1" hidden="1" customWidth="1"/>
    <col min="10" max="10" width="32.75" style="1" hidden="1" customWidth="1"/>
    <col min="11" max="11" width="21.375" style="1" hidden="1" customWidth="1"/>
    <col min="12" max="16384" width="9" style="1"/>
  </cols>
  <sheetData>
    <row r="1" spans="1:11" ht="13.5" customHeight="1" x14ac:dyDescent="0.15">
      <c r="A1" s="261" t="s">
        <v>102</v>
      </c>
      <c r="B1" s="261"/>
    </row>
    <row r="2" spans="1:11" ht="18" customHeight="1" x14ac:dyDescent="0.15">
      <c r="A2" s="283" t="s">
        <v>88</v>
      </c>
      <c r="B2" s="283"/>
      <c r="C2" s="283"/>
      <c r="D2" s="283"/>
      <c r="E2" s="283"/>
      <c r="F2" s="283"/>
      <c r="G2" s="283"/>
      <c r="H2" s="283"/>
    </row>
    <row r="3" spans="1:11" ht="18" customHeight="1" x14ac:dyDescent="0.15">
      <c r="A3" s="9"/>
      <c r="B3" s="9"/>
      <c r="C3" s="9"/>
      <c r="D3" s="9"/>
      <c r="E3" s="9"/>
      <c r="F3" s="9"/>
      <c r="G3" s="9"/>
    </row>
    <row r="4" spans="1:11" ht="18" customHeight="1" x14ac:dyDescent="0.15">
      <c r="F4" s="16" t="s">
        <v>99</v>
      </c>
      <c r="G4" s="284" t="str">
        <f>IF('＜様式1号＞助成申込書'!J14="", "", '＜様式1号＞助成申込書'!J14)</f>
        <v/>
      </c>
      <c r="H4" s="284"/>
    </row>
    <row r="5" spans="1:11" ht="18" customHeight="1" x14ac:dyDescent="0.15">
      <c r="F5" s="4"/>
      <c r="G5" s="4"/>
    </row>
    <row r="6" spans="1:11" ht="18" customHeight="1" x14ac:dyDescent="0.15">
      <c r="A6" s="6"/>
      <c r="F6" s="1" t="s">
        <v>27</v>
      </c>
      <c r="H6" s="14"/>
    </row>
    <row r="7" spans="1:11" ht="36.75" customHeight="1" x14ac:dyDescent="0.15">
      <c r="A7" s="285" t="s">
        <v>28</v>
      </c>
      <c r="B7" s="287" t="s">
        <v>89</v>
      </c>
      <c r="C7" s="288"/>
      <c r="D7" s="287" t="s">
        <v>347</v>
      </c>
      <c r="E7" s="291"/>
      <c r="F7" s="10" t="s">
        <v>90</v>
      </c>
      <c r="G7" s="286"/>
      <c r="H7" s="8"/>
    </row>
    <row r="8" spans="1:11" ht="72.75" customHeight="1" x14ac:dyDescent="0.15">
      <c r="A8" s="286"/>
      <c r="B8" s="289"/>
      <c r="C8" s="290"/>
      <c r="D8" s="289"/>
      <c r="E8" s="292"/>
      <c r="F8" s="11" t="s">
        <v>91</v>
      </c>
      <c r="G8" s="286"/>
      <c r="H8" s="12"/>
    </row>
    <row r="9" spans="1:11" ht="18" customHeight="1" thickBot="1" x14ac:dyDescent="0.2">
      <c r="A9" s="15" t="s">
        <v>29</v>
      </c>
      <c r="B9" s="293" t="s">
        <v>30</v>
      </c>
      <c r="C9" s="294"/>
      <c r="D9" s="293" t="s">
        <v>31</v>
      </c>
      <c r="E9" s="294"/>
      <c r="F9" s="13" t="s">
        <v>32</v>
      </c>
      <c r="G9" s="13"/>
      <c r="H9" s="5"/>
    </row>
    <row r="10" spans="1:11" ht="35.25" customHeight="1" thickTop="1" thickBot="1" x14ac:dyDescent="0.2">
      <c r="A10" s="78">
        <f>B10</f>
        <v>0</v>
      </c>
      <c r="B10" s="295">
        <f>SUM(H16:H33)</f>
        <v>0</v>
      </c>
      <c r="C10" s="295"/>
      <c r="D10" s="295">
        <f>'＜様式1-2号＞算定額（見込）調書'!I46+'＜様式1-2号＞算定額（見込）調書'!W46</f>
        <v>0</v>
      </c>
      <c r="E10" s="296"/>
      <c r="F10" s="54">
        <f>MIN(A10,B10,D10)</f>
        <v>0</v>
      </c>
      <c r="G10" s="207" t="str">
        <f>IF(D34=H34," ","エラー：収入≠支出")</f>
        <v xml:space="preserve"> </v>
      </c>
      <c r="H10" s="7"/>
    </row>
    <row r="11" spans="1:11" ht="24.75" customHeight="1" thickTop="1" x14ac:dyDescent="0.15">
      <c r="A11" s="297"/>
      <c r="B11" s="297"/>
      <c r="C11" s="297"/>
      <c r="D11" s="297"/>
      <c r="E11" s="297"/>
      <c r="F11" s="297"/>
      <c r="G11" s="297"/>
      <c r="H11" s="297"/>
    </row>
    <row r="13" spans="1:11" ht="18" customHeight="1" x14ac:dyDescent="0.15">
      <c r="A13" s="283" t="s">
        <v>92</v>
      </c>
      <c r="B13" s="283"/>
      <c r="C13" s="283"/>
      <c r="D13" s="283"/>
      <c r="E13" s="283"/>
      <c r="F13" s="283"/>
      <c r="G13" s="283"/>
      <c r="H13" s="283"/>
    </row>
    <row r="15" spans="1:11" ht="18" customHeight="1" x14ac:dyDescent="0.15">
      <c r="A15" s="265" t="s">
        <v>38</v>
      </c>
      <c r="B15" s="266"/>
      <c r="C15" s="266"/>
      <c r="D15" s="266"/>
      <c r="E15" s="267"/>
      <c r="F15" s="265" t="s">
        <v>39</v>
      </c>
      <c r="G15" s="266"/>
      <c r="H15" s="267"/>
    </row>
    <row r="16" spans="1:11" ht="18" customHeight="1" x14ac:dyDescent="0.15">
      <c r="A16" s="272" t="s">
        <v>324</v>
      </c>
      <c r="B16" s="273"/>
      <c r="C16" s="274"/>
      <c r="D16" s="281">
        <f>F10</f>
        <v>0</v>
      </c>
      <c r="E16" s="282"/>
      <c r="F16" s="277"/>
      <c r="G16" s="278"/>
      <c r="H16" s="259"/>
      <c r="I16" s="260"/>
      <c r="J16" s="206" t="s">
        <v>325</v>
      </c>
      <c r="K16" s="206" t="s">
        <v>329</v>
      </c>
    </row>
    <row r="17" spans="1:11" ht="18" customHeight="1" x14ac:dyDescent="0.15">
      <c r="A17" s="262"/>
      <c r="B17" s="264"/>
      <c r="C17" s="263"/>
      <c r="D17" s="259"/>
      <c r="E17" s="260"/>
      <c r="F17" s="279"/>
      <c r="G17" s="280"/>
      <c r="H17" s="259"/>
      <c r="I17" s="260"/>
      <c r="J17" s="206" t="s">
        <v>326</v>
      </c>
      <c r="K17" s="206" t="s">
        <v>330</v>
      </c>
    </row>
    <row r="18" spans="1:11" ht="18" customHeight="1" x14ac:dyDescent="0.15">
      <c r="A18" s="262"/>
      <c r="B18" s="264"/>
      <c r="C18" s="263"/>
      <c r="D18" s="259"/>
      <c r="E18" s="260"/>
      <c r="F18" s="275"/>
      <c r="G18" s="276"/>
      <c r="H18" s="259"/>
      <c r="I18" s="260"/>
      <c r="J18" s="206" t="s">
        <v>327</v>
      </c>
      <c r="K18" s="206" t="s">
        <v>331</v>
      </c>
    </row>
    <row r="19" spans="1:11" ht="18" customHeight="1" x14ac:dyDescent="0.15">
      <c r="A19" s="262"/>
      <c r="B19" s="264"/>
      <c r="C19" s="263"/>
      <c r="D19" s="259"/>
      <c r="E19" s="260"/>
      <c r="F19" s="275"/>
      <c r="G19" s="276"/>
      <c r="H19" s="259"/>
      <c r="I19" s="260"/>
      <c r="J19" s="206" t="s">
        <v>328</v>
      </c>
      <c r="K19" s="206" t="s">
        <v>332</v>
      </c>
    </row>
    <row r="20" spans="1:11" ht="18" customHeight="1" x14ac:dyDescent="0.15">
      <c r="A20" s="262"/>
      <c r="B20" s="264"/>
      <c r="C20" s="263"/>
      <c r="D20" s="259"/>
      <c r="E20" s="260"/>
      <c r="F20" s="262"/>
      <c r="G20" s="263"/>
      <c r="H20" s="259"/>
      <c r="I20" s="260"/>
      <c r="J20" s="206" t="s">
        <v>346</v>
      </c>
      <c r="K20" s="206" t="s">
        <v>333</v>
      </c>
    </row>
    <row r="21" spans="1:11" ht="18" customHeight="1" x14ac:dyDescent="0.15">
      <c r="A21" s="262"/>
      <c r="B21" s="264"/>
      <c r="C21" s="263"/>
      <c r="D21" s="259"/>
      <c r="E21" s="260"/>
      <c r="F21" s="279"/>
      <c r="G21" s="280"/>
      <c r="H21" s="259"/>
      <c r="I21" s="260"/>
      <c r="J21" t="s">
        <v>348</v>
      </c>
      <c r="K21" s="206" t="s">
        <v>334</v>
      </c>
    </row>
    <row r="22" spans="1:11" ht="18" customHeight="1" x14ac:dyDescent="0.15">
      <c r="A22" s="262"/>
      <c r="B22" s="264"/>
      <c r="C22" s="263"/>
      <c r="D22" s="259"/>
      <c r="E22" s="260"/>
      <c r="F22" s="262"/>
      <c r="G22" s="263"/>
      <c r="H22" s="259"/>
      <c r="I22" s="260"/>
      <c r="J22"/>
      <c r="K22" s="206" t="s">
        <v>335</v>
      </c>
    </row>
    <row r="23" spans="1:11" ht="18" customHeight="1" x14ac:dyDescent="0.15">
      <c r="A23" s="262"/>
      <c r="B23" s="264"/>
      <c r="C23" s="263"/>
      <c r="D23" s="259"/>
      <c r="E23" s="260"/>
      <c r="F23" s="262"/>
      <c r="G23" s="263"/>
      <c r="H23" s="259"/>
      <c r="I23" s="260"/>
      <c r="J23"/>
      <c r="K23" s="206" t="s">
        <v>336</v>
      </c>
    </row>
    <row r="24" spans="1:11" ht="18" customHeight="1" x14ac:dyDescent="0.15">
      <c r="A24" s="262"/>
      <c r="B24" s="264"/>
      <c r="C24" s="263"/>
      <c r="D24" s="259"/>
      <c r="E24" s="260"/>
      <c r="F24" s="262"/>
      <c r="G24" s="263"/>
      <c r="H24" s="259"/>
      <c r="I24" s="260"/>
      <c r="J24"/>
      <c r="K24" s="206" t="s">
        <v>337</v>
      </c>
    </row>
    <row r="25" spans="1:11" ht="18" customHeight="1" x14ac:dyDescent="0.15">
      <c r="A25" s="262"/>
      <c r="B25" s="264"/>
      <c r="C25" s="263"/>
      <c r="D25" s="259"/>
      <c r="E25" s="260"/>
      <c r="F25" s="262"/>
      <c r="G25" s="263"/>
      <c r="H25" s="259"/>
      <c r="I25" s="260"/>
      <c r="J25"/>
      <c r="K25" s="206" t="s">
        <v>338</v>
      </c>
    </row>
    <row r="26" spans="1:11" ht="18" customHeight="1" x14ac:dyDescent="0.15">
      <c r="A26" s="262"/>
      <c r="B26" s="264"/>
      <c r="C26" s="263"/>
      <c r="D26" s="259"/>
      <c r="E26" s="260"/>
      <c r="F26" s="262"/>
      <c r="G26" s="263"/>
      <c r="H26" s="259"/>
      <c r="I26" s="260"/>
      <c r="J26"/>
      <c r="K26" s="206" t="s">
        <v>339</v>
      </c>
    </row>
    <row r="27" spans="1:11" ht="18" customHeight="1" x14ac:dyDescent="0.15">
      <c r="A27" s="262"/>
      <c r="B27" s="264"/>
      <c r="C27" s="263"/>
      <c r="D27" s="259"/>
      <c r="E27" s="260"/>
      <c r="F27" s="262"/>
      <c r="G27" s="263"/>
      <c r="H27" s="259"/>
      <c r="I27" s="260"/>
      <c r="J27"/>
      <c r="K27" s="206" t="s">
        <v>340</v>
      </c>
    </row>
    <row r="28" spans="1:11" ht="18" customHeight="1" x14ac:dyDescent="0.15">
      <c r="A28" s="262"/>
      <c r="B28" s="264"/>
      <c r="C28" s="263"/>
      <c r="D28" s="259"/>
      <c r="E28" s="260"/>
      <c r="F28" s="262"/>
      <c r="G28" s="263"/>
      <c r="H28" s="259"/>
      <c r="I28" s="260"/>
      <c r="J28"/>
      <c r="K28" s="206" t="s">
        <v>341</v>
      </c>
    </row>
    <row r="29" spans="1:11" ht="18" customHeight="1" x14ac:dyDescent="0.15">
      <c r="A29" s="262"/>
      <c r="B29" s="264"/>
      <c r="C29" s="263"/>
      <c r="D29" s="259"/>
      <c r="E29" s="260"/>
      <c r="F29" s="262"/>
      <c r="G29" s="263"/>
      <c r="H29" s="259"/>
      <c r="I29" s="260"/>
      <c r="K29" s="206" t="s">
        <v>342</v>
      </c>
    </row>
    <row r="30" spans="1:11" ht="18" customHeight="1" x14ac:dyDescent="0.15">
      <c r="A30" s="262"/>
      <c r="B30" s="264"/>
      <c r="C30" s="263"/>
      <c r="D30" s="259"/>
      <c r="E30" s="260"/>
      <c r="F30" s="262"/>
      <c r="G30" s="263"/>
      <c r="H30" s="259"/>
      <c r="I30" s="260"/>
    </row>
    <row r="31" spans="1:11" ht="18" customHeight="1" x14ac:dyDescent="0.15">
      <c r="A31" s="262"/>
      <c r="B31" s="264"/>
      <c r="C31" s="263"/>
      <c r="D31" s="259"/>
      <c r="E31" s="260"/>
      <c r="F31" s="262"/>
      <c r="G31" s="263"/>
      <c r="H31" s="259"/>
      <c r="I31" s="260"/>
    </row>
    <row r="32" spans="1:11" ht="18" customHeight="1" x14ac:dyDescent="0.15">
      <c r="A32" s="262"/>
      <c r="B32" s="264"/>
      <c r="C32" s="263"/>
      <c r="D32" s="259"/>
      <c r="E32" s="260"/>
      <c r="F32" s="262"/>
      <c r="G32" s="263"/>
      <c r="H32" s="259"/>
      <c r="I32" s="260"/>
    </row>
    <row r="33" spans="1:9" ht="18" customHeight="1" x14ac:dyDescent="0.15">
      <c r="A33" s="262"/>
      <c r="B33" s="264"/>
      <c r="C33" s="263"/>
      <c r="D33" s="259"/>
      <c r="E33" s="260"/>
      <c r="F33" s="270"/>
      <c r="G33" s="271"/>
      <c r="H33" s="259"/>
      <c r="I33" s="260"/>
    </row>
    <row r="34" spans="1:9" ht="18" customHeight="1" x14ac:dyDescent="0.15">
      <c r="A34" s="265" t="s">
        <v>40</v>
      </c>
      <c r="B34" s="266"/>
      <c r="C34" s="267"/>
      <c r="D34" s="268">
        <f>SUM(D16:E33)</f>
        <v>0</v>
      </c>
      <c r="E34" s="269"/>
      <c r="F34" s="265" t="s">
        <v>40</v>
      </c>
      <c r="G34" s="267"/>
      <c r="H34" s="208">
        <f>IF(D34=SUM(H16:H33), SUM(H16:H33), "収入≠支出")</f>
        <v>0</v>
      </c>
    </row>
  </sheetData>
  <sheetProtection password="F443" sheet="1" scenarios="1" selectLockedCells="1"/>
  <dataConsolidate/>
  <mergeCells count="90">
    <mergeCell ref="H32:I32"/>
    <mergeCell ref="H33:I33"/>
    <mergeCell ref="H27:I27"/>
    <mergeCell ref="H28:I28"/>
    <mergeCell ref="H29:I29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H21:I21"/>
    <mergeCell ref="F15:H15"/>
    <mergeCell ref="D16:E16"/>
    <mergeCell ref="D17:E17"/>
    <mergeCell ref="A13:H13"/>
    <mergeCell ref="A2:H2"/>
    <mergeCell ref="G4:H4"/>
    <mergeCell ref="A7:A8"/>
    <mergeCell ref="B7:C8"/>
    <mergeCell ref="D7:E8"/>
    <mergeCell ref="G7:G8"/>
    <mergeCell ref="B9:C9"/>
    <mergeCell ref="D9:E9"/>
    <mergeCell ref="B10:C10"/>
    <mergeCell ref="D10:E10"/>
    <mergeCell ref="A11:H11"/>
    <mergeCell ref="H16:I16"/>
    <mergeCell ref="F18:G18"/>
    <mergeCell ref="F16:G16"/>
    <mergeCell ref="F17:G17"/>
    <mergeCell ref="D22:E22"/>
    <mergeCell ref="F19:G19"/>
    <mergeCell ref="F21:G21"/>
    <mergeCell ref="F22:G22"/>
    <mergeCell ref="F20:G20"/>
    <mergeCell ref="D23:E23"/>
    <mergeCell ref="D24:E24"/>
    <mergeCell ref="D25:E25"/>
    <mergeCell ref="A15:E15"/>
    <mergeCell ref="A16:C16"/>
    <mergeCell ref="A17:C17"/>
    <mergeCell ref="A18:C18"/>
    <mergeCell ref="D20:E20"/>
    <mergeCell ref="D21:E21"/>
    <mergeCell ref="A23:C23"/>
    <mergeCell ref="D19:E19"/>
    <mergeCell ref="D18:E18"/>
    <mergeCell ref="F23:G23"/>
    <mergeCell ref="F24:G24"/>
    <mergeCell ref="A34:C34"/>
    <mergeCell ref="D34:E34"/>
    <mergeCell ref="F34:G34"/>
    <mergeCell ref="D26:E26"/>
    <mergeCell ref="D27:E27"/>
    <mergeCell ref="D28:E28"/>
    <mergeCell ref="F25:G25"/>
    <mergeCell ref="F26:G26"/>
    <mergeCell ref="F27:G27"/>
    <mergeCell ref="F28:G28"/>
    <mergeCell ref="D29:E29"/>
    <mergeCell ref="D30:E30"/>
    <mergeCell ref="D31:E31"/>
    <mergeCell ref="F33:G33"/>
    <mergeCell ref="A29:C29"/>
    <mergeCell ref="A30:C30"/>
    <mergeCell ref="A31:C31"/>
    <mergeCell ref="A32:C32"/>
    <mergeCell ref="A33:C33"/>
    <mergeCell ref="D32:E32"/>
    <mergeCell ref="D33:E33"/>
    <mergeCell ref="A1:B1"/>
    <mergeCell ref="F29:G29"/>
    <mergeCell ref="F30:G30"/>
    <mergeCell ref="F31:G31"/>
    <mergeCell ref="F32:G32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</mergeCells>
  <phoneticPr fontId="1"/>
  <dataValidations count="7">
    <dataValidation type="whole" imeMode="off" operator="greaterThanOrEqual" allowBlank="1" showInputMessage="1" showErrorMessage="1" errorTitle="入力エラー" error="数値(0以上)を入力してください" sqref="F10">
      <formula1>0</formula1>
    </dataValidation>
    <dataValidation type="whole" imeMode="halfAlpha" operator="greaterThanOrEqual" allowBlank="1" showInputMessage="1" showErrorMessage="1" errorTitle="入力エラー" error="整数値(0以上)を入力してください" sqref="A10:E10">
      <formula1>0</formula1>
    </dataValidation>
    <dataValidation imeMode="hiragana" allowBlank="1" showInputMessage="1" showErrorMessage="1" sqref="G4:H4"/>
    <dataValidation imeMode="fullKatakana" allowBlank="1" showInputMessage="1" showErrorMessage="1" sqref="A11:H11"/>
    <dataValidation type="list" imeMode="hiragana" allowBlank="1" sqref="F16:G33">
      <formula1>$K$16:$K$29</formula1>
    </dataValidation>
    <dataValidation type="list" imeMode="hiragana" allowBlank="1" sqref="A17:C33">
      <formula1>$J$16:$J$21</formula1>
    </dataValidation>
    <dataValidation type="whole" errorStyle="warning" imeMode="halfAlpha" allowBlank="1" showInputMessage="1" showErrorMessage="1" errorTitle="入力エラー" error="整数値(10桁まで)を入力してください" sqref="H16:I33 D17:E33">
      <formula1>-9999999999</formula1>
      <formula2>9999999999</formula2>
    </dataValidation>
  </dataValidations>
  <pageMargins left="0.78740157480314965" right="0.31496062992125984" top="0.98425196850393704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C122"/>
  <sheetViews>
    <sheetView showGridLines="0" view="pageBreakPreview" zoomScaleNormal="85" zoomScaleSheetLayoutView="100" workbookViewId="0">
      <selection activeCell="B8" sqref="B8:F8"/>
    </sheetView>
  </sheetViews>
  <sheetFormatPr defaultColWidth="3" defaultRowHeight="16.5" customHeight="1" x14ac:dyDescent="0.15"/>
  <cols>
    <col min="1" max="28" width="3" style="47" customWidth="1"/>
    <col min="29" max="29" width="3" style="47"/>
    <col min="30" max="30" width="3" style="47" customWidth="1"/>
    <col min="31" max="31" width="3" style="47"/>
    <col min="32" max="32" width="11.375" style="47" hidden="1" customWidth="1"/>
    <col min="33" max="33" width="4" style="73" hidden="1" customWidth="1"/>
    <col min="34" max="35" width="11.625" style="47" hidden="1" customWidth="1"/>
    <col min="36" max="36" width="14.25" style="47" hidden="1" customWidth="1"/>
    <col min="37" max="37" width="15" style="47" hidden="1" customWidth="1"/>
    <col min="38" max="55" width="3" style="47" hidden="1" customWidth="1"/>
    <col min="56" max="56" width="0" style="47" hidden="1" customWidth="1"/>
    <col min="57" max="216" width="3" style="47"/>
    <col min="217" max="217" width="3.125" style="47" customWidth="1"/>
    <col min="218" max="218" width="3" style="47" customWidth="1"/>
    <col min="219" max="244" width="3.125" style="47" customWidth="1"/>
    <col min="245" max="472" width="3" style="47"/>
    <col min="473" max="473" width="3.125" style="47" customWidth="1"/>
    <col min="474" max="474" width="3" style="47" customWidth="1"/>
    <col min="475" max="500" width="3.125" style="47" customWidth="1"/>
    <col min="501" max="728" width="3" style="47"/>
    <col min="729" max="729" width="3.125" style="47" customWidth="1"/>
    <col min="730" max="730" width="3" style="47" customWidth="1"/>
    <col min="731" max="756" width="3.125" style="47" customWidth="1"/>
    <col min="757" max="984" width="3" style="47"/>
    <col min="985" max="985" width="3.125" style="47" customWidth="1"/>
    <col min="986" max="986" width="3" style="47" customWidth="1"/>
    <col min="987" max="1012" width="3.125" style="47" customWidth="1"/>
    <col min="1013" max="1240" width="3" style="47"/>
    <col min="1241" max="1241" width="3.125" style="47" customWidth="1"/>
    <col min="1242" max="1242" width="3" style="47" customWidth="1"/>
    <col min="1243" max="1268" width="3.125" style="47" customWidth="1"/>
    <col min="1269" max="1496" width="3" style="47"/>
    <col min="1497" max="1497" width="3.125" style="47" customWidth="1"/>
    <col min="1498" max="1498" width="3" style="47" customWidth="1"/>
    <col min="1499" max="1524" width="3.125" style="47" customWidth="1"/>
    <col min="1525" max="1752" width="3" style="47"/>
    <col min="1753" max="1753" width="3.125" style="47" customWidth="1"/>
    <col min="1754" max="1754" width="3" style="47" customWidth="1"/>
    <col min="1755" max="1780" width="3.125" style="47" customWidth="1"/>
    <col min="1781" max="2008" width="3" style="47"/>
    <col min="2009" max="2009" width="3.125" style="47" customWidth="1"/>
    <col min="2010" max="2010" width="3" style="47" customWidth="1"/>
    <col min="2011" max="2036" width="3.125" style="47" customWidth="1"/>
    <col min="2037" max="2264" width="3" style="47"/>
    <col min="2265" max="2265" width="3.125" style="47" customWidth="1"/>
    <col min="2266" max="2266" width="3" style="47" customWidth="1"/>
    <col min="2267" max="2292" width="3.125" style="47" customWidth="1"/>
    <col min="2293" max="2520" width="3" style="47"/>
    <col min="2521" max="2521" width="3.125" style="47" customWidth="1"/>
    <col min="2522" max="2522" width="3" style="47" customWidth="1"/>
    <col min="2523" max="2548" width="3.125" style="47" customWidth="1"/>
    <col min="2549" max="2776" width="3" style="47"/>
    <col min="2777" max="2777" width="3.125" style="47" customWidth="1"/>
    <col min="2778" max="2778" width="3" style="47" customWidth="1"/>
    <col min="2779" max="2804" width="3.125" style="47" customWidth="1"/>
    <col min="2805" max="3032" width="3" style="47"/>
    <col min="3033" max="3033" width="3.125" style="47" customWidth="1"/>
    <col min="3034" max="3034" width="3" style="47" customWidth="1"/>
    <col min="3035" max="3060" width="3.125" style="47" customWidth="1"/>
    <col min="3061" max="3288" width="3" style="47"/>
    <col min="3289" max="3289" width="3.125" style="47" customWidth="1"/>
    <col min="3290" max="3290" width="3" style="47" customWidth="1"/>
    <col min="3291" max="3316" width="3.125" style="47" customWidth="1"/>
    <col min="3317" max="3544" width="3" style="47"/>
    <col min="3545" max="3545" width="3.125" style="47" customWidth="1"/>
    <col min="3546" max="3546" width="3" style="47" customWidth="1"/>
    <col min="3547" max="3572" width="3.125" style="47" customWidth="1"/>
    <col min="3573" max="3800" width="3" style="47"/>
    <col min="3801" max="3801" width="3.125" style="47" customWidth="1"/>
    <col min="3802" max="3802" width="3" style="47" customWidth="1"/>
    <col min="3803" max="3828" width="3.125" style="47" customWidth="1"/>
    <col min="3829" max="4056" width="3" style="47"/>
    <col min="4057" max="4057" width="3.125" style="47" customWidth="1"/>
    <col min="4058" max="4058" width="3" style="47" customWidth="1"/>
    <col min="4059" max="4084" width="3.125" style="47" customWidth="1"/>
    <col min="4085" max="4312" width="3" style="47"/>
    <col min="4313" max="4313" width="3.125" style="47" customWidth="1"/>
    <col min="4314" max="4314" width="3" style="47" customWidth="1"/>
    <col min="4315" max="4340" width="3.125" style="47" customWidth="1"/>
    <col min="4341" max="4568" width="3" style="47"/>
    <col min="4569" max="4569" width="3.125" style="47" customWidth="1"/>
    <col min="4570" max="4570" width="3" style="47" customWidth="1"/>
    <col min="4571" max="4596" width="3.125" style="47" customWidth="1"/>
    <col min="4597" max="4824" width="3" style="47"/>
    <col min="4825" max="4825" width="3.125" style="47" customWidth="1"/>
    <col min="4826" max="4826" width="3" style="47" customWidth="1"/>
    <col min="4827" max="4852" width="3.125" style="47" customWidth="1"/>
    <col min="4853" max="5080" width="3" style="47"/>
    <col min="5081" max="5081" width="3.125" style="47" customWidth="1"/>
    <col min="5082" max="5082" width="3" style="47" customWidth="1"/>
    <col min="5083" max="5108" width="3.125" style="47" customWidth="1"/>
    <col min="5109" max="5336" width="3" style="47"/>
    <col min="5337" max="5337" width="3.125" style="47" customWidth="1"/>
    <col min="5338" max="5338" width="3" style="47" customWidth="1"/>
    <col min="5339" max="5364" width="3.125" style="47" customWidth="1"/>
    <col min="5365" max="5592" width="3" style="47"/>
    <col min="5593" max="5593" width="3.125" style="47" customWidth="1"/>
    <col min="5594" max="5594" width="3" style="47" customWidth="1"/>
    <col min="5595" max="5620" width="3.125" style="47" customWidth="1"/>
    <col min="5621" max="5848" width="3" style="47"/>
    <col min="5849" max="5849" width="3.125" style="47" customWidth="1"/>
    <col min="5850" max="5850" width="3" style="47" customWidth="1"/>
    <col min="5851" max="5876" width="3.125" style="47" customWidth="1"/>
    <col min="5877" max="6104" width="3" style="47"/>
    <col min="6105" max="6105" width="3.125" style="47" customWidth="1"/>
    <col min="6106" max="6106" width="3" style="47" customWidth="1"/>
    <col min="6107" max="6132" width="3.125" style="47" customWidth="1"/>
    <col min="6133" max="6360" width="3" style="47"/>
    <col min="6361" max="6361" width="3.125" style="47" customWidth="1"/>
    <col min="6362" max="6362" width="3" style="47" customWidth="1"/>
    <col min="6363" max="6388" width="3.125" style="47" customWidth="1"/>
    <col min="6389" max="6616" width="3" style="47"/>
    <col min="6617" max="6617" width="3.125" style="47" customWidth="1"/>
    <col min="6618" max="6618" width="3" style="47" customWidth="1"/>
    <col min="6619" max="6644" width="3.125" style="47" customWidth="1"/>
    <col min="6645" max="6872" width="3" style="47"/>
    <col min="6873" max="6873" width="3.125" style="47" customWidth="1"/>
    <col min="6874" max="6874" width="3" style="47" customWidth="1"/>
    <col min="6875" max="6900" width="3.125" style="47" customWidth="1"/>
    <col min="6901" max="7128" width="3" style="47"/>
    <col min="7129" max="7129" width="3.125" style="47" customWidth="1"/>
    <col min="7130" max="7130" width="3" style="47" customWidth="1"/>
    <col min="7131" max="7156" width="3.125" style="47" customWidth="1"/>
    <col min="7157" max="7384" width="3" style="47"/>
    <col min="7385" max="7385" width="3.125" style="47" customWidth="1"/>
    <col min="7386" max="7386" width="3" style="47" customWidth="1"/>
    <col min="7387" max="7412" width="3.125" style="47" customWidth="1"/>
    <col min="7413" max="7640" width="3" style="47"/>
    <col min="7641" max="7641" width="3.125" style="47" customWidth="1"/>
    <col min="7642" max="7642" width="3" style="47" customWidth="1"/>
    <col min="7643" max="7668" width="3.125" style="47" customWidth="1"/>
    <col min="7669" max="7896" width="3" style="47"/>
    <col min="7897" max="7897" width="3.125" style="47" customWidth="1"/>
    <col min="7898" max="7898" width="3" style="47" customWidth="1"/>
    <col min="7899" max="7924" width="3.125" style="47" customWidth="1"/>
    <col min="7925" max="8152" width="3" style="47"/>
    <col min="8153" max="8153" width="3.125" style="47" customWidth="1"/>
    <col min="8154" max="8154" width="3" style="47" customWidth="1"/>
    <col min="8155" max="8180" width="3.125" style="47" customWidth="1"/>
    <col min="8181" max="8408" width="3" style="47"/>
    <col min="8409" max="8409" width="3.125" style="47" customWidth="1"/>
    <col min="8410" max="8410" width="3" style="47" customWidth="1"/>
    <col min="8411" max="8436" width="3.125" style="47" customWidth="1"/>
    <col min="8437" max="8664" width="3" style="47"/>
    <col min="8665" max="8665" width="3.125" style="47" customWidth="1"/>
    <col min="8666" max="8666" width="3" style="47" customWidth="1"/>
    <col min="8667" max="8692" width="3.125" style="47" customWidth="1"/>
    <col min="8693" max="8920" width="3" style="47"/>
    <col min="8921" max="8921" width="3.125" style="47" customWidth="1"/>
    <col min="8922" max="8922" width="3" style="47" customWidth="1"/>
    <col min="8923" max="8948" width="3.125" style="47" customWidth="1"/>
    <col min="8949" max="9176" width="3" style="47"/>
    <col min="9177" max="9177" width="3.125" style="47" customWidth="1"/>
    <col min="9178" max="9178" width="3" style="47" customWidth="1"/>
    <col min="9179" max="9204" width="3.125" style="47" customWidth="1"/>
    <col min="9205" max="9432" width="3" style="47"/>
    <col min="9433" max="9433" width="3.125" style="47" customWidth="1"/>
    <col min="9434" max="9434" width="3" style="47" customWidth="1"/>
    <col min="9435" max="9460" width="3.125" style="47" customWidth="1"/>
    <col min="9461" max="9688" width="3" style="47"/>
    <col min="9689" max="9689" width="3.125" style="47" customWidth="1"/>
    <col min="9690" max="9690" width="3" style="47" customWidth="1"/>
    <col min="9691" max="9716" width="3.125" style="47" customWidth="1"/>
    <col min="9717" max="9944" width="3" style="47"/>
    <col min="9945" max="9945" width="3.125" style="47" customWidth="1"/>
    <col min="9946" max="9946" width="3" style="47" customWidth="1"/>
    <col min="9947" max="9972" width="3.125" style="47" customWidth="1"/>
    <col min="9973" max="10200" width="3" style="47"/>
    <col min="10201" max="10201" width="3.125" style="47" customWidth="1"/>
    <col min="10202" max="10202" width="3" style="47" customWidth="1"/>
    <col min="10203" max="10228" width="3.125" style="47" customWidth="1"/>
    <col min="10229" max="10456" width="3" style="47"/>
    <col min="10457" max="10457" width="3.125" style="47" customWidth="1"/>
    <col min="10458" max="10458" width="3" style="47" customWidth="1"/>
    <col min="10459" max="10484" width="3.125" style="47" customWidth="1"/>
    <col min="10485" max="10712" width="3" style="47"/>
    <col min="10713" max="10713" width="3.125" style="47" customWidth="1"/>
    <col min="10714" max="10714" width="3" style="47" customWidth="1"/>
    <col min="10715" max="10740" width="3.125" style="47" customWidth="1"/>
    <col min="10741" max="10968" width="3" style="47"/>
    <col min="10969" max="10969" width="3.125" style="47" customWidth="1"/>
    <col min="10970" max="10970" width="3" style="47" customWidth="1"/>
    <col min="10971" max="10996" width="3.125" style="47" customWidth="1"/>
    <col min="10997" max="11224" width="3" style="47"/>
    <col min="11225" max="11225" width="3.125" style="47" customWidth="1"/>
    <col min="11226" max="11226" width="3" style="47" customWidth="1"/>
    <col min="11227" max="11252" width="3.125" style="47" customWidth="1"/>
    <col min="11253" max="11480" width="3" style="47"/>
    <col min="11481" max="11481" width="3.125" style="47" customWidth="1"/>
    <col min="11482" max="11482" width="3" style="47" customWidth="1"/>
    <col min="11483" max="11508" width="3.125" style="47" customWidth="1"/>
    <col min="11509" max="11736" width="3" style="47"/>
    <col min="11737" max="11737" width="3.125" style="47" customWidth="1"/>
    <col min="11738" max="11738" width="3" style="47" customWidth="1"/>
    <col min="11739" max="11764" width="3.125" style="47" customWidth="1"/>
    <col min="11765" max="11992" width="3" style="47"/>
    <col min="11993" max="11993" width="3.125" style="47" customWidth="1"/>
    <col min="11994" max="11994" width="3" style="47" customWidth="1"/>
    <col min="11995" max="12020" width="3.125" style="47" customWidth="1"/>
    <col min="12021" max="12248" width="3" style="47"/>
    <col min="12249" max="12249" width="3.125" style="47" customWidth="1"/>
    <col min="12250" max="12250" width="3" style="47" customWidth="1"/>
    <col min="12251" max="12276" width="3.125" style="47" customWidth="1"/>
    <col min="12277" max="12504" width="3" style="47"/>
    <col min="12505" max="12505" width="3.125" style="47" customWidth="1"/>
    <col min="12506" max="12506" width="3" style="47" customWidth="1"/>
    <col min="12507" max="12532" width="3.125" style="47" customWidth="1"/>
    <col min="12533" max="12760" width="3" style="47"/>
    <col min="12761" max="12761" width="3.125" style="47" customWidth="1"/>
    <col min="12762" max="12762" width="3" style="47" customWidth="1"/>
    <col min="12763" max="12788" width="3.125" style="47" customWidth="1"/>
    <col min="12789" max="13016" width="3" style="47"/>
    <col min="13017" max="13017" width="3.125" style="47" customWidth="1"/>
    <col min="13018" max="13018" width="3" style="47" customWidth="1"/>
    <col min="13019" max="13044" width="3.125" style="47" customWidth="1"/>
    <col min="13045" max="13272" width="3" style="47"/>
    <col min="13273" max="13273" width="3.125" style="47" customWidth="1"/>
    <col min="13274" max="13274" width="3" style="47" customWidth="1"/>
    <col min="13275" max="13300" width="3.125" style="47" customWidth="1"/>
    <col min="13301" max="13528" width="3" style="47"/>
    <col min="13529" max="13529" width="3.125" style="47" customWidth="1"/>
    <col min="13530" max="13530" width="3" style="47" customWidth="1"/>
    <col min="13531" max="13556" width="3.125" style="47" customWidth="1"/>
    <col min="13557" max="13784" width="3" style="47"/>
    <col min="13785" max="13785" width="3.125" style="47" customWidth="1"/>
    <col min="13786" max="13786" width="3" style="47" customWidth="1"/>
    <col min="13787" max="13812" width="3.125" style="47" customWidth="1"/>
    <col min="13813" max="14040" width="3" style="47"/>
    <col min="14041" max="14041" width="3.125" style="47" customWidth="1"/>
    <col min="14042" max="14042" width="3" style="47" customWidth="1"/>
    <col min="14043" max="14068" width="3.125" style="47" customWidth="1"/>
    <col min="14069" max="14296" width="3" style="47"/>
    <col min="14297" max="14297" width="3.125" style="47" customWidth="1"/>
    <col min="14298" max="14298" width="3" style="47" customWidth="1"/>
    <col min="14299" max="14324" width="3.125" style="47" customWidth="1"/>
    <col min="14325" max="14552" width="3" style="47"/>
    <col min="14553" max="14553" width="3.125" style="47" customWidth="1"/>
    <col min="14554" max="14554" width="3" style="47" customWidth="1"/>
    <col min="14555" max="14580" width="3.125" style="47" customWidth="1"/>
    <col min="14581" max="14808" width="3" style="47"/>
    <col min="14809" max="14809" width="3.125" style="47" customWidth="1"/>
    <col min="14810" max="14810" width="3" style="47" customWidth="1"/>
    <col min="14811" max="14836" width="3.125" style="47" customWidth="1"/>
    <col min="14837" max="15064" width="3" style="47"/>
    <col min="15065" max="15065" width="3.125" style="47" customWidth="1"/>
    <col min="15066" max="15066" width="3" style="47" customWidth="1"/>
    <col min="15067" max="15092" width="3.125" style="47" customWidth="1"/>
    <col min="15093" max="15320" width="3" style="47"/>
    <col min="15321" max="15321" width="3.125" style="47" customWidth="1"/>
    <col min="15322" max="15322" width="3" style="47" customWidth="1"/>
    <col min="15323" max="15348" width="3.125" style="47" customWidth="1"/>
    <col min="15349" max="15576" width="3" style="47"/>
    <col min="15577" max="15577" width="3.125" style="47" customWidth="1"/>
    <col min="15578" max="15578" width="3" style="47" customWidth="1"/>
    <col min="15579" max="15604" width="3.125" style="47" customWidth="1"/>
    <col min="15605" max="15832" width="3" style="47"/>
    <col min="15833" max="15833" width="3.125" style="47" customWidth="1"/>
    <col min="15834" max="15834" width="3" style="47" customWidth="1"/>
    <col min="15835" max="15860" width="3.125" style="47" customWidth="1"/>
    <col min="15861" max="16088" width="3" style="47"/>
    <col min="16089" max="16089" width="3.125" style="47" customWidth="1"/>
    <col min="16090" max="16090" width="3" style="47" customWidth="1"/>
    <col min="16091" max="16116" width="3.125" style="47" customWidth="1"/>
    <col min="16117" max="16384" width="3" style="47"/>
  </cols>
  <sheetData>
    <row r="1" spans="1:54" s="31" customFormat="1" ht="13.5" customHeight="1" x14ac:dyDescent="0.15">
      <c r="A1" s="360" t="s">
        <v>86</v>
      </c>
      <c r="B1" s="360"/>
      <c r="C1" s="360"/>
      <c r="D1" s="360"/>
      <c r="E1" s="360"/>
      <c r="F1" s="360"/>
      <c r="G1" s="30"/>
      <c r="H1" s="30"/>
      <c r="I1" s="30"/>
      <c r="AG1" s="42"/>
      <c r="AU1" s="69" t="s">
        <v>41</v>
      </c>
      <c r="AV1" s="69"/>
      <c r="AW1" s="69"/>
      <c r="AX1" s="69"/>
      <c r="AY1" s="69" t="s">
        <v>42</v>
      </c>
      <c r="BB1" s="69" t="s">
        <v>43</v>
      </c>
    </row>
    <row r="2" spans="1:54" s="31" customFormat="1" ht="9" customHeight="1" x14ac:dyDescent="0.15">
      <c r="A2" s="30"/>
      <c r="B2" s="30"/>
      <c r="C2" s="30"/>
      <c r="D2" s="30"/>
      <c r="E2" s="30"/>
      <c r="F2" s="30"/>
      <c r="G2" s="30"/>
      <c r="H2" s="30"/>
      <c r="I2" s="30"/>
      <c r="AG2" s="42"/>
      <c r="AU2" s="69"/>
      <c r="AV2" s="69"/>
      <c r="AW2" s="69"/>
      <c r="AX2" s="69"/>
      <c r="AY2" s="69"/>
      <c r="BB2" s="69"/>
    </row>
    <row r="3" spans="1:54" s="32" customFormat="1" ht="16.5" customHeight="1" x14ac:dyDescent="0.15">
      <c r="A3" s="374" t="s">
        <v>87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G3" s="42"/>
    </row>
    <row r="4" spans="1:54" s="32" customFormat="1" ht="7.5" customHeight="1" x14ac:dyDescent="0.15">
      <c r="B4" s="33"/>
      <c r="C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G4" s="42"/>
    </row>
    <row r="5" spans="1:54" s="32" customFormat="1" ht="16.5" customHeight="1" x14ac:dyDescent="0.15">
      <c r="A5" s="32" t="s">
        <v>44</v>
      </c>
      <c r="B5" s="33"/>
      <c r="C5" s="34"/>
      <c r="E5" s="35"/>
      <c r="M5" s="35"/>
      <c r="N5" s="35"/>
      <c r="O5" s="35"/>
      <c r="P5" s="35"/>
      <c r="Q5" s="35"/>
      <c r="R5" s="35"/>
      <c r="S5" s="79"/>
      <c r="T5" s="35"/>
      <c r="U5" s="35"/>
      <c r="V5" s="35"/>
      <c r="W5" s="35"/>
      <c r="X5" s="35"/>
      <c r="Y5" s="79"/>
      <c r="Z5" s="35"/>
      <c r="AE5" s="68"/>
      <c r="AG5" s="42"/>
    </row>
    <row r="6" spans="1:54" s="32" customFormat="1" ht="5.0999999999999996" customHeight="1" x14ac:dyDescent="0.15">
      <c r="B6" s="33"/>
      <c r="C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79"/>
      <c r="T6" s="35"/>
      <c r="U6" s="35"/>
      <c r="V6" s="35"/>
      <c r="W6" s="35"/>
      <c r="X6" s="35"/>
      <c r="Y6" s="79"/>
      <c r="Z6" s="35"/>
      <c r="AE6" s="68"/>
      <c r="AG6" s="42"/>
    </row>
    <row r="7" spans="1:54" s="32" customFormat="1" ht="15" customHeight="1" x14ac:dyDescent="0.15">
      <c r="B7" s="303" t="s">
        <v>267</v>
      </c>
      <c r="C7" s="304"/>
      <c r="D7" s="304"/>
      <c r="E7" s="304"/>
      <c r="F7" s="304"/>
      <c r="G7" s="305"/>
      <c r="H7" s="217" t="s">
        <v>189</v>
      </c>
      <c r="I7" s="217"/>
      <c r="J7" s="217"/>
      <c r="K7" s="217"/>
      <c r="L7" s="217"/>
      <c r="M7" s="217"/>
      <c r="N7" s="217" t="s">
        <v>136</v>
      </c>
      <c r="O7" s="217"/>
      <c r="P7" s="217"/>
      <c r="Q7" s="217"/>
      <c r="R7" s="217"/>
      <c r="S7" s="217"/>
      <c r="T7" s="217" t="s">
        <v>202</v>
      </c>
      <c r="U7" s="217"/>
      <c r="V7" s="217"/>
      <c r="W7" s="217"/>
      <c r="X7" s="217"/>
      <c r="Y7" s="217"/>
      <c r="Z7" s="217" t="s">
        <v>206</v>
      </c>
      <c r="AA7" s="217"/>
      <c r="AB7" s="217"/>
      <c r="AC7" s="217"/>
      <c r="AD7" s="217"/>
      <c r="AE7" s="115"/>
      <c r="AG7" s="42"/>
      <c r="AH7" s="116" t="s">
        <v>189</v>
      </c>
      <c r="AI7" s="116" t="s">
        <v>123</v>
      </c>
      <c r="AJ7" s="116" t="s">
        <v>202</v>
      </c>
      <c r="AK7" s="116" t="s">
        <v>206</v>
      </c>
    </row>
    <row r="8" spans="1:54" s="32" customFormat="1" ht="15" customHeight="1" x14ac:dyDescent="0.15">
      <c r="B8" s="306"/>
      <c r="C8" s="307"/>
      <c r="D8" s="307"/>
      <c r="E8" s="307"/>
      <c r="F8" s="307"/>
      <c r="G8" s="81" t="s">
        <v>268</v>
      </c>
      <c r="H8" s="308"/>
      <c r="I8" s="308"/>
      <c r="J8" s="308"/>
      <c r="K8" s="308"/>
      <c r="L8" s="308"/>
      <c r="M8" s="308"/>
      <c r="N8" s="309"/>
      <c r="O8" s="309"/>
      <c r="P8" s="309"/>
      <c r="Q8" s="309"/>
      <c r="R8" s="309"/>
      <c r="S8" s="309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117"/>
      <c r="AG8" s="42"/>
      <c r="AH8" s="116" t="s">
        <v>190</v>
      </c>
      <c r="AI8" s="118" t="s">
        <v>315</v>
      </c>
      <c r="AJ8" s="119" t="s">
        <v>203</v>
      </c>
      <c r="AK8" s="116" t="s">
        <v>208</v>
      </c>
    </row>
    <row r="9" spans="1:54" s="32" customFormat="1" ht="10.5" customHeight="1" x14ac:dyDescent="0.15">
      <c r="B9" s="39"/>
      <c r="C9" s="39"/>
      <c r="D9" s="39"/>
      <c r="E9" s="39"/>
      <c r="F9" s="64"/>
      <c r="G9" s="64"/>
      <c r="H9" s="65"/>
      <c r="I9" s="35"/>
      <c r="J9" s="35"/>
      <c r="K9" s="35"/>
      <c r="L9" s="35"/>
      <c r="M9" s="35"/>
      <c r="N9" s="35"/>
      <c r="O9" s="35"/>
      <c r="P9" s="35"/>
      <c r="Q9" s="35"/>
      <c r="R9" s="35"/>
      <c r="S9" s="79"/>
      <c r="T9" s="35"/>
      <c r="U9" s="35"/>
      <c r="V9" s="35"/>
      <c r="W9" s="35"/>
      <c r="X9" s="35"/>
      <c r="Y9" s="79"/>
      <c r="Z9" s="35"/>
      <c r="AE9" s="68"/>
      <c r="AG9" s="42"/>
      <c r="AH9" s="116" t="s">
        <v>191</v>
      </c>
      <c r="AI9" s="118" t="s">
        <v>316</v>
      </c>
      <c r="AJ9" s="119" t="s">
        <v>204</v>
      </c>
      <c r="AK9" s="116" t="s">
        <v>207</v>
      </c>
    </row>
    <row r="10" spans="1:54" s="32" customFormat="1" ht="16.5" customHeight="1" x14ac:dyDescent="0.15">
      <c r="A10" s="36" t="s">
        <v>269</v>
      </c>
      <c r="C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G10" s="58"/>
      <c r="AH10" s="116" t="s">
        <v>192</v>
      </c>
      <c r="AI10" s="120" t="s">
        <v>317</v>
      </c>
      <c r="AK10" s="116" t="s">
        <v>209</v>
      </c>
    </row>
    <row r="11" spans="1:54" s="32" customFormat="1" ht="16.5" customHeight="1" x14ac:dyDescent="0.15">
      <c r="B11" s="373"/>
      <c r="C11" s="373"/>
      <c r="D11" s="373"/>
      <c r="E11" s="325" t="str">
        <f>IF(B8="", "", B8)</f>
        <v/>
      </c>
      <c r="F11" s="325"/>
      <c r="G11" s="325" t="str">
        <f>IF(OR(E11=3, E11=""), "", INT((E11+1)/13)+MOD(E11+1,13))</f>
        <v/>
      </c>
      <c r="H11" s="328"/>
      <c r="I11" s="325" t="str">
        <f t="shared" ref="I11" si="0">IF(OR(G11=3, G11=""), "", INT((G11+1)/13)+MOD(G11+1,13))</f>
        <v/>
      </c>
      <c r="J11" s="328"/>
      <c r="K11" s="325" t="str">
        <f t="shared" ref="K11" si="1">IF(OR(I11=3, I11=""), "", INT((I11+1)/13)+MOD(I11+1,13))</f>
        <v/>
      </c>
      <c r="L11" s="328"/>
      <c r="M11" s="325" t="str">
        <f t="shared" ref="M11" si="2">IF(OR(K11=3, K11=""), "", INT((K11+1)/13)+MOD(K11+1,13))</f>
        <v/>
      </c>
      <c r="N11" s="328"/>
      <c r="O11" s="325" t="str">
        <f t="shared" ref="O11" si="3">IF(OR(M11=3, M11=""), "", INT((M11+1)/13)+MOD(M11+1,13))</f>
        <v/>
      </c>
      <c r="P11" s="328"/>
      <c r="Q11" s="325" t="str">
        <f t="shared" ref="Q11" si="4">IF(OR(O11=3, O11=""), "", INT((O11+1)/13)+MOD(O11+1,13))</f>
        <v/>
      </c>
      <c r="R11" s="328"/>
      <c r="S11" s="325" t="str">
        <f>IF(OR(Q11=3, Q11=""), "", INT((Q11+1)/13)+MOD(Q11+1,13))</f>
        <v/>
      </c>
      <c r="T11" s="328"/>
      <c r="U11" s="325" t="str">
        <f t="shared" ref="U11" si="5">IF(OR(S11=3, S11=""), "", INT((S11+1)/13)+MOD(S11+1,13))</f>
        <v/>
      </c>
      <c r="V11" s="328"/>
      <c r="W11" s="325" t="str">
        <f t="shared" ref="W11" si="6">IF(OR(U11=3, U11=""), "", INT((U11+1)/13)+MOD(U11+1,13))</f>
        <v/>
      </c>
      <c r="X11" s="328"/>
      <c r="Y11" s="325" t="str">
        <f t="shared" ref="Y11" si="7">IF(OR(W11=3, W11=""), "", INT((W11+1)/13)+MOD(W11+1,13))</f>
        <v/>
      </c>
      <c r="Z11" s="328"/>
      <c r="AA11" s="325" t="str">
        <f t="shared" ref="AA11" si="8">IF(OR(Y11=3, Y11=""), "", INT((Y11+1)/13)+MOD(Y11+1,13))</f>
        <v/>
      </c>
      <c r="AB11" s="328"/>
      <c r="AC11" s="328" t="s">
        <v>45</v>
      </c>
      <c r="AD11" s="328"/>
      <c r="AG11" s="58"/>
      <c r="AH11" s="116" t="s">
        <v>193</v>
      </c>
      <c r="AI11" s="68"/>
    </row>
    <row r="12" spans="1:54" s="32" customFormat="1" ht="15" customHeight="1" x14ac:dyDescent="0.15">
      <c r="B12" s="373" t="s">
        <v>103</v>
      </c>
      <c r="C12" s="373"/>
      <c r="D12" s="373"/>
      <c r="E12" s="372"/>
      <c r="F12" s="372"/>
      <c r="G12" s="371" t="str">
        <f>IF(G$11="", "", $E12)</f>
        <v/>
      </c>
      <c r="H12" s="371"/>
      <c r="I12" s="371" t="str">
        <f t="shared" ref="I12:I20" si="9">IF(I$11="", "", $E12)</f>
        <v/>
      </c>
      <c r="J12" s="371"/>
      <c r="K12" s="371" t="str">
        <f t="shared" ref="K12:K20" si="10">IF(K$11="", "", $E12)</f>
        <v/>
      </c>
      <c r="L12" s="371"/>
      <c r="M12" s="371" t="str">
        <f t="shared" ref="M12:M20" si="11">IF(M$11="", "", $E12)</f>
        <v/>
      </c>
      <c r="N12" s="371"/>
      <c r="O12" s="371" t="str">
        <f t="shared" ref="O12:O20" si="12">IF(O$11="", "", $E12)</f>
        <v/>
      </c>
      <c r="P12" s="371"/>
      <c r="Q12" s="371" t="str">
        <f t="shared" ref="Q12:Q20" si="13">IF(Q$11="", "", $E12)</f>
        <v/>
      </c>
      <c r="R12" s="371"/>
      <c r="S12" s="371" t="str">
        <f t="shared" ref="S12:S20" si="14">IF(S$11="", "", $E12)</f>
        <v/>
      </c>
      <c r="T12" s="371"/>
      <c r="U12" s="371" t="str">
        <f t="shared" ref="U12:U20" si="15">IF(U$11="", "", $E12)</f>
        <v/>
      </c>
      <c r="V12" s="371"/>
      <c r="W12" s="371" t="str">
        <f t="shared" ref="W12:W20" si="16">IF(W$11="", "", $E12)</f>
        <v/>
      </c>
      <c r="X12" s="371"/>
      <c r="Y12" s="371" t="str">
        <f t="shared" ref="Y12:Y20" si="17">IF(Y$11="", "", $E12)</f>
        <v/>
      </c>
      <c r="Z12" s="371"/>
      <c r="AA12" s="371" t="str">
        <f t="shared" ref="AA12:AA20" si="18">IF(AA$11="", "", $E12)</f>
        <v/>
      </c>
      <c r="AB12" s="371"/>
      <c r="AC12" s="371">
        <f>SUM(E12:AB12)</f>
        <v>0</v>
      </c>
      <c r="AD12" s="371"/>
      <c r="AG12" s="58"/>
      <c r="AH12" s="116" t="s">
        <v>194</v>
      </c>
      <c r="AI12" s="68"/>
    </row>
    <row r="13" spans="1:54" s="32" customFormat="1" ht="15" customHeight="1" x14ac:dyDescent="0.15">
      <c r="B13" s="373" t="s">
        <v>105</v>
      </c>
      <c r="C13" s="373"/>
      <c r="D13" s="373"/>
      <c r="E13" s="372"/>
      <c r="F13" s="372"/>
      <c r="G13" s="371" t="str">
        <f t="shared" ref="G13:G20" si="19">IF(G$11="", "", $E13)</f>
        <v/>
      </c>
      <c r="H13" s="371"/>
      <c r="I13" s="371" t="str">
        <f t="shared" si="9"/>
        <v/>
      </c>
      <c r="J13" s="371"/>
      <c r="K13" s="371" t="str">
        <f t="shared" si="10"/>
        <v/>
      </c>
      <c r="L13" s="371"/>
      <c r="M13" s="371" t="str">
        <f t="shared" si="11"/>
        <v/>
      </c>
      <c r="N13" s="371"/>
      <c r="O13" s="371" t="str">
        <f t="shared" si="12"/>
        <v/>
      </c>
      <c r="P13" s="371"/>
      <c r="Q13" s="371" t="str">
        <f t="shared" si="13"/>
        <v/>
      </c>
      <c r="R13" s="371"/>
      <c r="S13" s="371" t="str">
        <f t="shared" si="14"/>
        <v/>
      </c>
      <c r="T13" s="371"/>
      <c r="U13" s="371" t="str">
        <f t="shared" si="15"/>
        <v/>
      </c>
      <c r="V13" s="371"/>
      <c r="W13" s="371" t="str">
        <f t="shared" si="16"/>
        <v/>
      </c>
      <c r="X13" s="371"/>
      <c r="Y13" s="371" t="str">
        <f t="shared" si="17"/>
        <v/>
      </c>
      <c r="Z13" s="371"/>
      <c r="AA13" s="371" t="str">
        <f t="shared" si="18"/>
        <v/>
      </c>
      <c r="AB13" s="371"/>
      <c r="AC13" s="371">
        <f t="shared" ref="AC13:AC20" si="20">SUM(E13:AB13)</f>
        <v>0</v>
      </c>
      <c r="AD13" s="371"/>
      <c r="AG13" s="58"/>
      <c r="AH13" s="116" t="s">
        <v>195</v>
      </c>
      <c r="AI13" s="68"/>
    </row>
    <row r="14" spans="1:54" s="32" customFormat="1" ht="15" customHeight="1" x14ac:dyDescent="0.15">
      <c r="B14" s="373" t="s">
        <v>104</v>
      </c>
      <c r="C14" s="373"/>
      <c r="D14" s="373"/>
      <c r="E14" s="372"/>
      <c r="F14" s="372"/>
      <c r="G14" s="371" t="str">
        <f t="shared" si="19"/>
        <v/>
      </c>
      <c r="H14" s="371"/>
      <c r="I14" s="371" t="str">
        <f t="shared" si="9"/>
        <v/>
      </c>
      <c r="J14" s="371"/>
      <c r="K14" s="371" t="str">
        <f t="shared" si="10"/>
        <v/>
      </c>
      <c r="L14" s="371"/>
      <c r="M14" s="371" t="str">
        <f t="shared" si="11"/>
        <v/>
      </c>
      <c r="N14" s="371"/>
      <c r="O14" s="371" t="str">
        <f t="shared" si="12"/>
        <v/>
      </c>
      <c r="P14" s="371"/>
      <c r="Q14" s="371" t="str">
        <f t="shared" si="13"/>
        <v/>
      </c>
      <c r="R14" s="371"/>
      <c r="S14" s="371" t="str">
        <f t="shared" si="14"/>
        <v/>
      </c>
      <c r="T14" s="371"/>
      <c r="U14" s="371" t="str">
        <f t="shared" si="15"/>
        <v/>
      </c>
      <c r="V14" s="371"/>
      <c r="W14" s="371" t="str">
        <f t="shared" si="16"/>
        <v/>
      </c>
      <c r="X14" s="371"/>
      <c r="Y14" s="371" t="str">
        <f t="shared" si="17"/>
        <v/>
      </c>
      <c r="Z14" s="371"/>
      <c r="AA14" s="371" t="str">
        <f t="shared" si="18"/>
        <v/>
      </c>
      <c r="AB14" s="371"/>
      <c r="AC14" s="371">
        <f t="shared" si="20"/>
        <v>0</v>
      </c>
      <c r="AD14" s="371"/>
      <c r="AG14" s="58"/>
      <c r="AH14" s="116" t="s">
        <v>196</v>
      </c>
      <c r="AI14" s="68"/>
    </row>
    <row r="15" spans="1:54" s="32" customFormat="1" ht="15" customHeight="1" x14ac:dyDescent="0.15">
      <c r="B15" s="373" t="s">
        <v>106</v>
      </c>
      <c r="C15" s="373"/>
      <c r="D15" s="373"/>
      <c r="E15" s="372"/>
      <c r="F15" s="372"/>
      <c r="G15" s="371" t="str">
        <f t="shared" si="19"/>
        <v/>
      </c>
      <c r="H15" s="371"/>
      <c r="I15" s="371" t="str">
        <f t="shared" si="9"/>
        <v/>
      </c>
      <c r="J15" s="371"/>
      <c r="K15" s="371" t="str">
        <f t="shared" si="10"/>
        <v/>
      </c>
      <c r="L15" s="371"/>
      <c r="M15" s="371" t="str">
        <f t="shared" si="11"/>
        <v/>
      </c>
      <c r="N15" s="371"/>
      <c r="O15" s="371" t="str">
        <f t="shared" si="12"/>
        <v/>
      </c>
      <c r="P15" s="371"/>
      <c r="Q15" s="371" t="str">
        <f t="shared" si="13"/>
        <v/>
      </c>
      <c r="R15" s="371"/>
      <c r="S15" s="371" t="str">
        <f t="shared" si="14"/>
        <v/>
      </c>
      <c r="T15" s="371"/>
      <c r="U15" s="371" t="str">
        <f t="shared" si="15"/>
        <v/>
      </c>
      <c r="V15" s="371"/>
      <c r="W15" s="371" t="str">
        <f t="shared" si="16"/>
        <v/>
      </c>
      <c r="X15" s="371"/>
      <c r="Y15" s="371" t="str">
        <f t="shared" si="17"/>
        <v/>
      </c>
      <c r="Z15" s="371"/>
      <c r="AA15" s="371" t="str">
        <f t="shared" si="18"/>
        <v/>
      </c>
      <c r="AB15" s="371"/>
      <c r="AC15" s="371">
        <f t="shared" si="20"/>
        <v>0</v>
      </c>
      <c r="AD15" s="371"/>
      <c r="AG15" s="58"/>
      <c r="AH15" s="116" t="s">
        <v>197</v>
      </c>
      <c r="AI15" s="68"/>
    </row>
    <row r="16" spans="1:54" s="32" customFormat="1" ht="15" customHeight="1" x14ac:dyDescent="0.15">
      <c r="A16" s="32" t="s">
        <v>46</v>
      </c>
      <c r="B16" s="373" t="s">
        <v>103</v>
      </c>
      <c r="C16" s="373"/>
      <c r="D16" s="373"/>
      <c r="E16" s="372"/>
      <c r="F16" s="372"/>
      <c r="G16" s="371" t="str">
        <f t="shared" si="19"/>
        <v/>
      </c>
      <c r="H16" s="371"/>
      <c r="I16" s="371" t="str">
        <f t="shared" si="9"/>
        <v/>
      </c>
      <c r="J16" s="371"/>
      <c r="K16" s="371" t="str">
        <f t="shared" si="10"/>
        <v/>
      </c>
      <c r="L16" s="371"/>
      <c r="M16" s="371" t="str">
        <f t="shared" si="11"/>
        <v/>
      </c>
      <c r="N16" s="371"/>
      <c r="O16" s="371" t="str">
        <f t="shared" si="12"/>
        <v/>
      </c>
      <c r="P16" s="371"/>
      <c r="Q16" s="371" t="str">
        <f t="shared" si="13"/>
        <v/>
      </c>
      <c r="R16" s="371"/>
      <c r="S16" s="371" t="str">
        <f t="shared" si="14"/>
        <v/>
      </c>
      <c r="T16" s="371"/>
      <c r="U16" s="371" t="str">
        <f t="shared" si="15"/>
        <v/>
      </c>
      <c r="V16" s="371"/>
      <c r="W16" s="371" t="str">
        <f t="shared" si="16"/>
        <v/>
      </c>
      <c r="X16" s="371"/>
      <c r="Y16" s="371" t="str">
        <f t="shared" si="17"/>
        <v/>
      </c>
      <c r="Z16" s="371"/>
      <c r="AA16" s="371" t="str">
        <f t="shared" si="18"/>
        <v/>
      </c>
      <c r="AB16" s="371"/>
      <c r="AC16" s="371">
        <f t="shared" si="20"/>
        <v>0</v>
      </c>
      <c r="AD16" s="371"/>
      <c r="AG16" s="58"/>
      <c r="AH16" s="58"/>
      <c r="AI16" s="68"/>
    </row>
    <row r="17" spans="1:36" s="32" customFormat="1" ht="15" customHeight="1" x14ac:dyDescent="0.15">
      <c r="A17" s="32" t="s">
        <v>46</v>
      </c>
      <c r="B17" s="373" t="s">
        <v>105</v>
      </c>
      <c r="C17" s="373"/>
      <c r="D17" s="373"/>
      <c r="E17" s="372"/>
      <c r="F17" s="372"/>
      <c r="G17" s="371" t="str">
        <f t="shared" si="19"/>
        <v/>
      </c>
      <c r="H17" s="371"/>
      <c r="I17" s="371" t="str">
        <f t="shared" si="9"/>
        <v/>
      </c>
      <c r="J17" s="371"/>
      <c r="K17" s="371" t="str">
        <f t="shared" si="10"/>
        <v/>
      </c>
      <c r="L17" s="371"/>
      <c r="M17" s="371" t="str">
        <f t="shared" si="11"/>
        <v/>
      </c>
      <c r="N17" s="371"/>
      <c r="O17" s="371" t="str">
        <f t="shared" si="12"/>
        <v/>
      </c>
      <c r="P17" s="371"/>
      <c r="Q17" s="371" t="str">
        <f t="shared" si="13"/>
        <v/>
      </c>
      <c r="R17" s="371"/>
      <c r="S17" s="371" t="str">
        <f t="shared" si="14"/>
        <v/>
      </c>
      <c r="T17" s="371"/>
      <c r="U17" s="371" t="str">
        <f t="shared" si="15"/>
        <v/>
      </c>
      <c r="V17" s="371"/>
      <c r="W17" s="371" t="str">
        <f t="shared" si="16"/>
        <v/>
      </c>
      <c r="X17" s="371"/>
      <c r="Y17" s="371" t="str">
        <f t="shared" si="17"/>
        <v/>
      </c>
      <c r="Z17" s="371"/>
      <c r="AA17" s="371" t="str">
        <f t="shared" si="18"/>
        <v/>
      </c>
      <c r="AB17" s="371"/>
      <c r="AC17" s="371">
        <f t="shared" si="20"/>
        <v>0</v>
      </c>
      <c r="AD17" s="371"/>
      <c r="AG17" s="58"/>
      <c r="AH17" s="58"/>
      <c r="AI17" s="68"/>
    </row>
    <row r="18" spans="1:36" s="32" customFormat="1" ht="15" customHeight="1" x14ac:dyDescent="0.15">
      <c r="A18" s="32" t="s">
        <v>46</v>
      </c>
      <c r="B18" s="373" t="s">
        <v>104</v>
      </c>
      <c r="C18" s="373"/>
      <c r="D18" s="373"/>
      <c r="E18" s="372"/>
      <c r="F18" s="372"/>
      <c r="G18" s="371" t="str">
        <f t="shared" si="19"/>
        <v/>
      </c>
      <c r="H18" s="371"/>
      <c r="I18" s="371" t="str">
        <f t="shared" si="9"/>
        <v/>
      </c>
      <c r="J18" s="371"/>
      <c r="K18" s="371" t="str">
        <f t="shared" si="10"/>
        <v/>
      </c>
      <c r="L18" s="371"/>
      <c r="M18" s="371" t="str">
        <f t="shared" si="11"/>
        <v/>
      </c>
      <c r="N18" s="371"/>
      <c r="O18" s="371" t="str">
        <f t="shared" si="12"/>
        <v/>
      </c>
      <c r="P18" s="371"/>
      <c r="Q18" s="371" t="str">
        <f t="shared" si="13"/>
        <v/>
      </c>
      <c r="R18" s="371"/>
      <c r="S18" s="371" t="str">
        <f t="shared" si="14"/>
        <v/>
      </c>
      <c r="T18" s="371"/>
      <c r="U18" s="371" t="str">
        <f t="shared" si="15"/>
        <v/>
      </c>
      <c r="V18" s="371"/>
      <c r="W18" s="371" t="str">
        <f t="shared" si="16"/>
        <v/>
      </c>
      <c r="X18" s="371"/>
      <c r="Y18" s="371" t="str">
        <f t="shared" si="17"/>
        <v/>
      </c>
      <c r="Z18" s="371"/>
      <c r="AA18" s="371" t="str">
        <f t="shared" si="18"/>
        <v/>
      </c>
      <c r="AB18" s="371"/>
      <c r="AC18" s="371">
        <f t="shared" si="20"/>
        <v>0</v>
      </c>
      <c r="AD18" s="371"/>
      <c r="AG18" s="58"/>
      <c r="AH18" s="58"/>
      <c r="AI18" s="68"/>
    </row>
    <row r="19" spans="1:36" s="32" customFormat="1" ht="15" customHeight="1" x14ac:dyDescent="0.15">
      <c r="A19" s="32" t="s">
        <v>46</v>
      </c>
      <c r="B19" s="373" t="s">
        <v>106</v>
      </c>
      <c r="C19" s="373"/>
      <c r="D19" s="373"/>
      <c r="E19" s="372"/>
      <c r="F19" s="372"/>
      <c r="G19" s="371" t="str">
        <f t="shared" si="19"/>
        <v/>
      </c>
      <c r="H19" s="371"/>
      <c r="I19" s="371" t="str">
        <f t="shared" si="9"/>
        <v/>
      </c>
      <c r="J19" s="371"/>
      <c r="K19" s="371" t="str">
        <f t="shared" si="10"/>
        <v/>
      </c>
      <c r="L19" s="371"/>
      <c r="M19" s="371" t="str">
        <f t="shared" si="11"/>
        <v/>
      </c>
      <c r="N19" s="371"/>
      <c r="O19" s="371" t="str">
        <f t="shared" si="12"/>
        <v/>
      </c>
      <c r="P19" s="371"/>
      <c r="Q19" s="371" t="str">
        <f t="shared" si="13"/>
        <v/>
      </c>
      <c r="R19" s="371"/>
      <c r="S19" s="371" t="str">
        <f t="shared" si="14"/>
        <v/>
      </c>
      <c r="T19" s="371"/>
      <c r="U19" s="371" t="str">
        <f t="shared" si="15"/>
        <v/>
      </c>
      <c r="V19" s="371"/>
      <c r="W19" s="371" t="str">
        <f t="shared" si="16"/>
        <v/>
      </c>
      <c r="X19" s="371"/>
      <c r="Y19" s="371" t="str">
        <f t="shared" si="17"/>
        <v/>
      </c>
      <c r="Z19" s="371"/>
      <c r="AA19" s="371" t="str">
        <f t="shared" si="18"/>
        <v/>
      </c>
      <c r="AB19" s="371"/>
      <c r="AC19" s="371">
        <f t="shared" si="20"/>
        <v>0</v>
      </c>
      <c r="AD19" s="371"/>
      <c r="AG19" s="58"/>
      <c r="AH19" s="58"/>
      <c r="AI19" s="68"/>
    </row>
    <row r="20" spans="1:36" s="32" customFormat="1" ht="15" customHeight="1" x14ac:dyDescent="0.15">
      <c r="A20" s="32" t="s">
        <v>47</v>
      </c>
      <c r="B20" s="373" t="s">
        <v>107</v>
      </c>
      <c r="C20" s="373"/>
      <c r="D20" s="373"/>
      <c r="E20" s="372"/>
      <c r="F20" s="372"/>
      <c r="G20" s="371" t="str">
        <f t="shared" si="19"/>
        <v/>
      </c>
      <c r="H20" s="371"/>
      <c r="I20" s="371" t="str">
        <f t="shared" si="9"/>
        <v/>
      </c>
      <c r="J20" s="371"/>
      <c r="K20" s="371" t="str">
        <f t="shared" si="10"/>
        <v/>
      </c>
      <c r="L20" s="371"/>
      <c r="M20" s="371" t="str">
        <f t="shared" si="11"/>
        <v/>
      </c>
      <c r="N20" s="371"/>
      <c r="O20" s="371" t="str">
        <f t="shared" si="12"/>
        <v/>
      </c>
      <c r="P20" s="371"/>
      <c r="Q20" s="371" t="str">
        <f t="shared" si="13"/>
        <v/>
      </c>
      <c r="R20" s="371"/>
      <c r="S20" s="371" t="str">
        <f t="shared" si="14"/>
        <v/>
      </c>
      <c r="T20" s="371"/>
      <c r="U20" s="371" t="str">
        <f t="shared" si="15"/>
        <v/>
      </c>
      <c r="V20" s="371"/>
      <c r="W20" s="371" t="str">
        <f t="shared" si="16"/>
        <v/>
      </c>
      <c r="X20" s="371"/>
      <c r="Y20" s="371" t="str">
        <f t="shared" si="17"/>
        <v/>
      </c>
      <c r="Z20" s="371"/>
      <c r="AA20" s="371" t="str">
        <f t="shared" si="18"/>
        <v/>
      </c>
      <c r="AB20" s="371"/>
      <c r="AC20" s="371">
        <f t="shared" si="20"/>
        <v>0</v>
      </c>
      <c r="AD20" s="371"/>
      <c r="AG20" s="58"/>
      <c r="AH20" s="58"/>
      <c r="AI20" s="68"/>
    </row>
    <row r="21" spans="1:36" s="37" customFormat="1" ht="12.75" customHeight="1" x14ac:dyDescent="0.15">
      <c r="B21" s="385" t="s">
        <v>343</v>
      </c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G21" s="58"/>
      <c r="AH21" s="58"/>
      <c r="AI21" s="38"/>
    </row>
    <row r="22" spans="1:36" s="37" customFormat="1" ht="10.5" customHeight="1" x14ac:dyDescent="0.15"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G22" s="58"/>
      <c r="AH22" s="58"/>
      <c r="AI22" s="38"/>
    </row>
    <row r="23" spans="1:36" s="37" customFormat="1" ht="14.25" customHeight="1" x14ac:dyDescent="0.15">
      <c r="B23" s="38" t="s">
        <v>344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G23" s="58"/>
      <c r="AH23" s="38"/>
      <c r="AI23" s="38"/>
      <c r="AJ23" s="38"/>
    </row>
    <row r="24" spans="1:36" s="32" customFormat="1" ht="5.0999999999999996" customHeight="1" x14ac:dyDescent="0.15">
      <c r="B24" s="63"/>
      <c r="C24" s="63"/>
      <c r="D24" s="63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G24" s="42"/>
    </row>
    <row r="25" spans="1:36" s="32" customFormat="1" ht="16.5" customHeight="1" x14ac:dyDescent="0.15">
      <c r="A25" s="36" t="s">
        <v>48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G25" s="42"/>
    </row>
    <row r="26" spans="1:36" s="32" customFormat="1" ht="9.9499999999999993" customHeight="1" x14ac:dyDescent="0.15">
      <c r="A26" s="36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8"/>
      <c r="AD26" s="99"/>
      <c r="AG26" s="42"/>
    </row>
    <row r="27" spans="1:36" s="32" customFormat="1" ht="24.75" customHeight="1" x14ac:dyDescent="0.15">
      <c r="A27" s="36"/>
      <c r="B27" s="100"/>
      <c r="C27" s="319"/>
      <c r="D27" s="320"/>
      <c r="E27" s="321"/>
      <c r="F27" s="310" t="s">
        <v>312</v>
      </c>
      <c r="G27" s="311"/>
      <c r="H27" s="311"/>
      <c r="I27" s="311"/>
      <c r="J27" s="311"/>
      <c r="K27" s="311"/>
      <c r="L27" s="312"/>
      <c r="M27" s="310" t="s">
        <v>222</v>
      </c>
      <c r="N27" s="311"/>
      <c r="O27" s="311"/>
      <c r="P27" s="311"/>
      <c r="Q27" s="311"/>
      <c r="R27" s="311"/>
      <c r="S27" s="312"/>
      <c r="T27" s="310" t="s">
        <v>314</v>
      </c>
      <c r="U27" s="311"/>
      <c r="V27" s="311"/>
      <c r="W27" s="311"/>
      <c r="X27" s="311"/>
      <c r="Y27" s="311"/>
      <c r="Z27" s="311"/>
      <c r="AA27" s="311"/>
      <c r="AB27" s="311"/>
      <c r="AC27" s="312"/>
      <c r="AD27" s="101"/>
      <c r="AG27" s="42"/>
    </row>
    <row r="28" spans="1:36" s="32" customFormat="1" ht="15" customHeight="1" x14ac:dyDescent="0.15">
      <c r="A28" s="36"/>
      <c r="B28" s="100"/>
      <c r="C28" s="315" t="s">
        <v>103</v>
      </c>
      <c r="D28" s="316"/>
      <c r="E28" s="317"/>
      <c r="F28" s="313">
        <f>集計シート!G14</f>
        <v>0</v>
      </c>
      <c r="G28" s="314"/>
      <c r="H28" s="314"/>
      <c r="I28" s="314"/>
      <c r="J28" s="314"/>
      <c r="K28" s="314"/>
      <c r="L28" s="86" t="s">
        <v>119</v>
      </c>
      <c r="M28" s="313">
        <f>集計シート!AS5</f>
        <v>34300</v>
      </c>
      <c r="N28" s="314"/>
      <c r="O28" s="314"/>
      <c r="P28" s="314"/>
      <c r="Q28" s="314"/>
      <c r="R28" s="314"/>
      <c r="S28" s="71" t="s">
        <v>119</v>
      </c>
      <c r="T28" s="313">
        <f>IF(F28-M28&lt;0, 0, F28-M28)</f>
        <v>0</v>
      </c>
      <c r="U28" s="314"/>
      <c r="V28" s="314"/>
      <c r="W28" s="314"/>
      <c r="X28" s="314"/>
      <c r="Y28" s="314"/>
      <c r="Z28" s="314"/>
      <c r="AA28" s="314"/>
      <c r="AB28" s="314"/>
      <c r="AC28" s="71" t="s">
        <v>270</v>
      </c>
      <c r="AD28" s="101"/>
      <c r="AG28" s="42"/>
    </row>
    <row r="29" spans="1:36" s="32" customFormat="1" ht="15" customHeight="1" x14ac:dyDescent="0.15">
      <c r="A29" s="36"/>
      <c r="B29" s="100"/>
      <c r="C29" s="315" t="s">
        <v>105</v>
      </c>
      <c r="D29" s="316"/>
      <c r="E29" s="317"/>
      <c r="F29" s="313">
        <f>集計シート!G15</f>
        <v>0</v>
      </c>
      <c r="G29" s="314"/>
      <c r="H29" s="314"/>
      <c r="I29" s="314"/>
      <c r="J29" s="314"/>
      <c r="K29" s="314"/>
      <c r="L29" s="86" t="s">
        <v>119</v>
      </c>
      <c r="M29" s="313">
        <f>集計シート!AS6</f>
        <v>34200</v>
      </c>
      <c r="N29" s="314"/>
      <c r="O29" s="314"/>
      <c r="P29" s="314"/>
      <c r="Q29" s="314"/>
      <c r="R29" s="314"/>
      <c r="S29" s="71" t="s">
        <v>119</v>
      </c>
      <c r="T29" s="313">
        <f>IF(F29-M29&lt;0, 0, F29-M29)</f>
        <v>0</v>
      </c>
      <c r="U29" s="314"/>
      <c r="V29" s="314"/>
      <c r="W29" s="314"/>
      <c r="X29" s="314"/>
      <c r="Y29" s="314"/>
      <c r="Z29" s="314"/>
      <c r="AA29" s="314"/>
      <c r="AB29" s="314"/>
      <c r="AC29" s="71" t="s">
        <v>270</v>
      </c>
      <c r="AD29" s="101"/>
      <c r="AG29" s="42"/>
    </row>
    <row r="30" spans="1:36" s="32" customFormat="1" ht="15" customHeight="1" x14ac:dyDescent="0.15">
      <c r="A30" s="36"/>
      <c r="B30" s="100"/>
      <c r="C30" s="315" t="s">
        <v>104</v>
      </c>
      <c r="D30" s="316"/>
      <c r="E30" s="317"/>
      <c r="F30" s="313">
        <f>集計シート!G16</f>
        <v>0</v>
      </c>
      <c r="G30" s="314"/>
      <c r="H30" s="314"/>
      <c r="I30" s="314"/>
      <c r="J30" s="314"/>
      <c r="K30" s="314"/>
      <c r="L30" s="86" t="s">
        <v>119</v>
      </c>
      <c r="M30" s="313">
        <f>集計シート!AS7</f>
        <v>29500</v>
      </c>
      <c r="N30" s="314"/>
      <c r="O30" s="314"/>
      <c r="P30" s="314"/>
      <c r="Q30" s="314"/>
      <c r="R30" s="314"/>
      <c r="S30" s="71" t="s">
        <v>119</v>
      </c>
      <c r="T30" s="313">
        <f>IF(F30-M30&lt;0, 0, F30-M30)</f>
        <v>0</v>
      </c>
      <c r="U30" s="314"/>
      <c r="V30" s="314"/>
      <c r="W30" s="314"/>
      <c r="X30" s="314"/>
      <c r="Y30" s="314"/>
      <c r="Z30" s="314"/>
      <c r="AA30" s="314"/>
      <c r="AB30" s="314"/>
      <c r="AC30" s="71" t="s">
        <v>270</v>
      </c>
      <c r="AD30" s="101"/>
      <c r="AG30" s="42"/>
    </row>
    <row r="31" spans="1:36" s="32" customFormat="1" ht="15" customHeight="1" x14ac:dyDescent="0.15">
      <c r="A31" s="36"/>
      <c r="B31" s="100"/>
      <c r="C31" s="315" t="s">
        <v>121</v>
      </c>
      <c r="D31" s="316"/>
      <c r="E31" s="317"/>
      <c r="F31" s="313">
        <f>集計シート!G17</f>
        <v>0</v>
      </c>
      <c r="G31" s="314"/>
      <c r="H31" s="314"/>
      <c r="I31" s="314"/>
      <c r="J31" s="314"/>
      <c r="K31" s="314"/>
      <c r="L31" s="86" t="s">
        <v>119</v>
      </c>
      <c r="M31" s="313">
        <f>集計シート!AS8</f>
        <v>26600</v>
      </c>
      <c r="N31" s="314"/>
      <c r="O31" s="314"/>
      <c r="P31" s="314"/>
      <c r="Q31" s="314"/>
      <c r="R31" s="314"/>
      <c r="S31" s="71" t="s">
        <v>119</v>
      </c>
      <c r="T31" s="313">
        <f>IF(F31-M31&lt;0, 0, F31-M31)</f>
        <v>0</v>
      </c>
      <c r="U31" s="314"/>
      <c r="V31" s="314"/>
      <c r="W31" s="314"/>
      <c r="X31" s="314"/>
      <c r="Y31" s="314"/>
      <c r="Z31" s="314"/>
      <c r="AA31" s="314"/>
      <c r="AB31" s="314"/>
      <c r="AC31" s="71" t="s">
        <v>270</v>
      </c>
      <c r="AD31" s="101"/>
      <c r="AG31" s="42"/>
    </row>
    <row r="32" spans="1:36" s="32" customFormat="1" ht="8.1" customHeight="1" x14ac:dyDescent="0.15">
      <c r="A32" s="36"/>
      <c r="B32" s="100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68"/>
      <c r="AD32" s="101"/>
      <c r="AG32" s="42"/>
    </row>
    <row r="33" spans="1:33" s="32" customFormat="1" ht="16.5" customHeight="1" x14ac:dyDescent="0.15">
      <c r="B33" s="100"/>
      <c r="C33" s="310"/>
      <c r="D33" s="311"/>
      <c r="E33" s="312"/>
      <c r="F33" s="394" t="str">
        <f>E11</f>
        <v/>
      </c>
      <c r="G33" s="395"/>
      <c r="H33" s="395"/>
      <c r="I33" s="396"/>
      <c r="J33" s="325" t="str">
        <f>G11</f>
        <v/>
      </c>
      <c r="K33" s="325"/>
      <c r="L33" s="325"/>
      <c r="M33" s="325"/>
      <c r="N33" s="325" t="str">
        <f>I11</f>
        <v/>
      </c>
      <c r="O33" s="325"/>
      <c r="P33" s="325"/>
      <c r="Q33" s="325"/>
      <c r="R33" s="325" t="str">
        <f>K11</f>
        <v/>
      </c>
      <c r="S33" s="325"/>
      <c r="T33" s="325"/>
      <c r="U33" s="325"/>
      <c r="V33" s="325" t="str">
        <f>M11</f>
        <v/>
      </c>
      <c r="W33" s="325"/>
      <c r="X33" s="325"/>
      <c r="Y33" s="325"/>
      <c r="Z33" s="325" t="str">
        <f>O11</f>
        <v/>
      </c>
      <c r="AA33" s="325"/>
      <c r="AB33" s="325"/>
      <c r="AC33" s="325"/>
      <c r="AD33" s="101"/>
      <c r="AG33" s="42"/>
    </row>
    <row r="34" spans="1:33" s="32" customFormat="1" ht="15" customHeight="1" x14ac:dyDescent="0.15">
      <c r="B34" s="100"/>
      <c r="C34" s="315" t="s">
        <v>103</v>
      </c>
      <c r="D34" s="316"/>
      <c r="E34" s="317"/>
      <c r="F34" s="322" t="str">
        <f>IF(F33="", "", IF('＜様式1号＞助成申込書'!$U$40=1, $T28*E12, IF(OR('＜様式1号＞助成申込書'!$U$40=2,'＜様式1号＞助成申込書'!$U$40=3), $T28*E16, 0)))</f>
        <v/>
      </c>
      <c r="G34" s="323"/>
      <c r="H34" s="323"/>
      <c r="I34" s="324"/>
      <c r="J34" s="326" t="str">
        <f>IF(J33="", "", IF('＜様式1号＞助成申込書'!$U$40=1, $T28*G12, IF(OR('＜様式1号＞助成申込書'!$U$40=2,'＜様式1号＞助成申込書'!$U$40=3), $T28*G16, 0)))</f>
        <v/>
      </c>
      <c r="K34" s="326"/>
      <c r="L34" s="326"/>
      <c r="M34" s="326"/>
      <c r="N34" s="326" t="str">
        <f>IF(N33="", "", IF('＜様式1号＞助成申込書'!$U$40=1, $T28*I12, IF(OR('＜様式1号＞助成申込書'!$U$40=2,'＜様式1号＞助成申込書'!$U$40=3), $T28*I16, 0)))</f>
        <v/>
      </c>
      <c r="O34" s="326"/>
      <c r="P34" s="326"/>
      <c r="Q34" s="326"/>
      <c r="R34" s="326" t="str">
        <f>IF(R33="", "", IF('＜様式1号＞助成申込書'!$U$40=1, $T28*K12, IF(OR('＜様式1号＞助成申込書'!$U$40=2,'＜様式1号＞助成申込書'!$U$40=3), $T28*K16, 0)))</f>
        <v/>
      </c>
      <c r="S34" s="326"/>
      <c r="T34" s="326"/>
      <c r="U34" s="326"/>
      <c r="V34" s="326" t="str">
        <f>IF(V33="", "", IF('＜様式1号＞助成申込書'!$U$40=1, $T28*M12, IF(OR('＜様式1号＞助成申込書'!$U$40=2,'＜様式1号＞助成申込書'!$U$40=3), $T28*M16, 0)))</f>
        <v/>
      </c>
      <c r="W34" s="326"/>
      <c r="X34" s="326"/>
      <c r="Y34" s="326"/>
      <c r="Z34" s="326" t="str">
        <f>IF(Z33="", "", IF('＜様式1号＞助成申込書'!$U$40=1, $T28*O12, IF(OR('＜様式1号＞助成申込書'!$U$40=2,'＜様式1号＞助成申込書'!$U$40=3), $T28*O16, 0)))</f>
        <v/>
      </c>
      <c r="AA34" s="326"/>
      <c r="AB34" s="326"/>
      <c r="AC34" s="326"/>
      <c r="AD34" s="101"/>
      <c r="AG34" s="42"/>
    </row>
    <row r="35" spans="1:33" s="32" customFormat="1" ht="15" customHeight="1" x14ac:dyDescent="0.15">
      <c r="B35" s="100"/>
      <c r="C35" s="315" t="s">
        <v>105</v>
      </c>
      <c r="D35" s="316"/>
      <c r="E35" s="317"/>
      <c r="F35" s="322" t="str">
        <f>IF(F34="", "", IF('＜様式1号＞助成申込書'!$U$40=1, $T29*E13, IF(OR('＜様式1号＞助成申込書'!$U$40=2,'＜様式1号＞助成申込書'!$U$40=3), $T29*E17, 0)))</f>
        <v/>
      </c>
      <c r="G35" s="323"/>
      <c r="H35" s="323"/>
      <c r="I35" s="324"/>
      <c r="J35" s="326" t="str">
        <f>IF(J34="", "", IF('＜様式1号＞助成申込書'!$U$40=1, $T29*G13, IF(OR('＜様式1号＞助成申込書'!$U$40=2,'＜様式1号＞助成申込書'!$U$40=3), $T29*G17, 0)))</f>
        <v/>
      </c>
      <c r="K35" s="326"/>
      <c r="L35" s="326"/>
      <c r="M35" s="326"/>
      <c r="N35" s="326" t="str">
        <f>IF(N34="", "", IF('＜様式1号＞助成申込書'!$U$40=1, $T29*I13, IF(OR('＜様式1号＞助成申込書'!$U$40=2,'＜様式1号＞助成申込書'!$U$40=3), $T29*I17, 0)))</f>
        <v/>
      </c>
      <c r="O35" s="326"/>
      <c r="P35" s="326"/>
      <c r="Q35" s="326"/>
      <c r="R35" s="326" t="str">
        <f>IF(R34="", "", IF('＜様式1号＞助成申込書'!$U$40=1, $T29*K13, IF(OR('＜様式1号＞助成申込書'!$U$40=2,'＜様式1号＞助成申込書'!$U$40=3), $T29*K17, 0)))</f>
        <v/>
      </c>
      <c r="S35" s="326"/>
      <c r="T35" s="326"/>
      <c r="U35" s="326"/>
      <c r="V35" s="326" t="str">
        <f>IF(V34="", "", IF('＜様式1号＞助成申込書'!$U$40=1, $T29*M13, IF(OR('＜様式1号＞助成申込書'!$U$40=2,'＜様式1号＞助成申込書'!$U$40=3), $T29*M17, 0)))</f>
        <v/>
      </c>
      <c r="W35" s="326"/>
      <c r="X35" s="326"/>
      <c r="Y35" s="326"/>
      <c r="Z35" s="326" t="str">
        <f>IF(Z34="", "", IF('＜様式1号＞助成申込書'!$U$40=1, $T29*O13, IF(OR('＜様式1号＞助成申込書'!$U$40=2,'＜様式1号＞助成申込書'!$U$40=3), $T29*O17, 0)))</f>
        <v/>
      </c>
      <c r="AA35" s="326"/>
      <c r="AB35" s="326"/>
      <c r="AC35" s="326"/>
      <c r="AD35" s="101"/>
      <c r="AG35" s="42"/>
    </row>
    <row r="36" spans="1:33" s="32" customFormat="1" ht="15" customHeight="1" x14ac:dyDescent="0.15">
      <c r="B36" s="100"/>
      <c r="C36" s="315" t="s">
        <v>104</v>
      </c>
      <c r="D36" s="316"/>
      <c r="E36" s="317"/>
      <c r="F36" s="322" t="str">
        <f>IF(F35="", "", IF('＜様式1号＞助成申込書'!$U$40=1, $T30*E14, IF(OR('＜様式1号＞助成申込書'!$U$40=2,'＜様式1号＞助成申込書'!$U$40=3), $T30*E18, 0)))</f>
        <v/>
      </c>
      <c r="G36" s="323"/>
      <c r="H36" s="323"/>
      <c r="I36" s="324"/>
      <c r="J36" s="326" t="str">
        <f>IF(J35="", "", IF('＜様式1号＞助成申込書'!$U$40=1, $T30*G14, IF(OR('＜様式1号＞助成申込書'!$U$40=2,'＜様式1号＞助成申込書'!$U$40=3), $T30*G18, 0)))</f>
        <v/>
      </c>
      <c r="K36" s="326"/>
      <c r="L36" s="326"/>
      <c r="M36" s="326"/>
      <c r="N36" s="326" t="str">
        <f>IF(N35="", "", IF('＜様式1号＞助成申込書'!$U$40=1, $T30*I14, IF(OR('＜様式1号＞助成申込書'!$U$40=2,'＜様式1号＞助成申込書'!$U$40=3), $T30*I18, 0)))</f>
        <v/>
      </c>
      <c r="O36" s="326"/>
      <c r="P36" s="326"/>
      <c r="Q36" s="326"/>
      <c r="R36" s="326" t="str">
        <f>IF(R35="", "", IF('＜様式1号＞助成申込書'!$U$40=1, $T30*K14, IF(OR('＜様式1号＞助成申込書'!$U$40=2,'＜様式1号＞助成申込書'!$U$40=3), $T30*K18, 0)))</f>
        <v/>
      </c>
      <c r="S36" s="326"/>
      <c r="T36" s="326"/>
      <c r="U36" s="326"/>
      <c r="V36" s="326" t="str">
        <f>IF(V35="", "", IF('＜様式1号＞助成申込書'!$U$40=1, $T30*M14, IF(OR('＜様式1号＞助成申込書'!$U$40=2,'＜様式1号＞助成申込書'!$U$40=3), $T30*M18, 0)))</f>
        <v/>
      </c>
      <c r="W36" s="326"/>
      <c r="X36" s="326"/>
      <c r="Y36" s="326"/>
      <c r="Z36" s="326" t="str">
        <f>IF(Z35="", "", IF('＜様式1号＞助成申込書'!$U$40=1, $T30*O14, IF(OR('＜様式1号＞助成申込書'!$U$40=2,'＜様式1号＞助成申込書'!$U$40=3), $T30*O18, 0)))</f>
        <v/>
      </c>
      <c r="AA36" s="326"/>
      <c r="AB36" s="326"/>
      <c r="AC36" s="326"/>
      <c r="AD36" s="101"/>
      <c r="AG36" s="42"/>
    </row>
    <row r="37" spans="1:33" s="32" customFormat="1" ht="15" customHeight="1" x14ac:dyDescent="0.15">
      <c r="B37" s="100"/>
      <c r="C37" s="315" t="s">
        <v>121</v>
      </c>
      <c r="D37" s="316"/>
      <c r="E37" s="317"/>
      <c r="F37" s="322" t="str">
        <f>IF(F36="", "", IF('＜様式1号＞助成申込書'!$U$40=1, $T31*E15, IF(OR('＜様式1号＞助成申込書'!$U$40=2,'＜様式1号＞助成申込書'!$U$40=3), $T31*E19, 0)))</f>
        <v/>
      </c>
      <c r="G37" s="323"/>
      <c r="H37" s="323"/>
      <c r="I37" s="324"/>
      <c r="J37" s="326" t="str">
        <f>IF(J36="", "", IF('＜様式1号＞助成申込書'!$U$40=1, $T31*G15, IF(OR('＜様式1号＞助成申込書'!$U$40=2,'＜様式1号＞助成申込書'!$U$40=3), $T31*G19, 0)))</f>
        <v/>
      </c>
      <c r="K37" s="326"/>
      <c r="L37" s="326"/>
      <c r="M37" s="326"/>
      <c r="N37" s="326" t="str">
        <f>IF(N36="", "", IF('＜様式1号＞助成申込書'!$U$40=1, $T31*I15, IF(OR('＜様式1号＞助成申込書'!$U$40=2,'＜様式1号＞助成申込書'!$U$40=3), $T31*I19, 0)))</f>
        <v/>
      </c>
      <c r="O37" s="326"/>
      <c r="P37" s="326"/>
      <c r="Q37" s="326"/>
      <c r="R37" s="326" t="str">
        <f>IF(R36="", "", IF('＜様式1号＞助成申込書'!$U$40=1, $T31*K15, IF(OR('＜様式1号＞助成申込書'!$U$40=2,'＜様式1号＞助成申込書'!$U$40=3), $T31*K19, 0)))</f>
        <v/>
      </c>
      <c r="S37" s="326"/>
      <c r="T37" s="326"/>
      <c r="U37" s="326"/>
      <c r="V37" s="326" t="str">
        <f>IF(V36="", "", IF('＜様式1号＞助成申込書'!$U$40=1, $T31*M15, IF(OR('＜様式1号＞助成申込書'!$U$40=2,'＜様式1号＞助成申込書'!$U$40=3), $T31*M19, 0)))</f>
        <v/>
      </c>
      <c r="W37" s="326"/>
      <c r="X37" s="326"/>
      <c r="Y37" s="326"/>
      <c r="Z37" s="326" t="str">
        <f>IF(Z36="", "", IF('＜様式1号＞助成申込書'!$U$40=1, $T31*O15, IF(OR('＜様式1号＞助成申込書'!$U$40=2,'＜様式1号＞助成申込書'!$U$40=3), $T31*O19, 0)))</f>
        <v/>
      </c>
      <c r="AA37" s="326"/>
      <c r="AB37" s="326"/>
      <c r="AC37" s="326"/>
      <c r="AD37" s="101"/>
      <c r="AG37" s="42"/>
    </row>
    <row r="38" spans="1:33" s="32" customFormat="1" ht="15" customHeight="1" x14ac:dyDescent="0.15">
      <c r="B38" s="100"/>
      <c r="C38" s="315" t="s">
        <v>313</v>
      </c>
      <c r="D38" s="316"/>
      <c r="E38" s="317"/>
      <c r="F38" s="313">
        <f>SUM(F34:I37)</f>
        <v>0</v>
      </c>
      <c r="G38" s="314"/>
      <c r="H38" s="314"/>
      <c r="I38" s="318"/>
      <c r="J38" s="313">
        <f t="shared" ref="J38" si="21">SUM(J34:M37)</f>
        <v>0</v>
      </c>
      <c r="K38" s="314"/>
      <c r="L38" s="314"/>
      <c r="M38" s="318"/>
      <c r="N38" s="313">
        <f t="shared" ref="N38" si="22">SUM(N34:Q37)</f>
        <v>0</v>
      </c>
      <c r="O38" s="314"/>
      <c r="P38" s="314"/>
      <c r="Q38" s="318"/>
      <c r="R38" s="313">
        <f t="shared" ref="R38" si="23">SUM(R34:U37)</f>
        <v>0</v>
      </c>
      <c r="S38" s="314"/>
      <c r="T38" s="314"/>
      <c r="U38" s="318"/>
      <c r="V38" s="313">
        <f t="shared" ref="V38" si="24">SUM(V34:Y37)</f>
        <v>0</v>
      </c>
      <c r="W38" s="314"/>
      <c r="X38" s="314"/>
      <c r="Y38" s="318"/>
      <c r="Z38" s="313">
        <f t="shared" ref="Z38" si="25">SUM(Z34:AC37)</f>
        <v>0</v>
      </c>
      <c r="AA38" s="314"/>
      <c r="AB38" s="314"/>
      <c r="AC38" s="318"/>
      <c r="AD38" s="101"/>
      <c r="AG38" s="42"/>
    </row>
    <row r="39" spans="1:33" s="32" customFormat="1" ht="15" customHeight="1" x14ac:dyDescent="0.15">
      <c r="B39" s="102"/>
      <c r="C39" s="310"/>
      <c r="D39" s="311"/>
      <c r="E39" s="312"/>
      <c r="F39" s="325" t="str">
        <f>Q11</f>
        <v/>
      </c>
      <c r="G39" s="325"/>
      <c r="H39" s="325"/>
      <c r="I39" s="325"/>
      <c r="J39" s="325" t="str">
        <f>S11</f>
        <v/>
      </c>
      <c r="K39" s="325"/>
      <c r="L39" s="325"/>
      <c r="M39" s="325"/>
      <c r="N39" s="325" t="str">
        <f>U11</f>
        <v/>
      </c>
      <c r="O39" s="325"/>
      <c r="P39" s="325"/>
      <c r="Q39" s="325"/>
      <c r="R39" s="325" t="str">
        <f>W11</f>
        <v/>
      </c>
      <c r="S39" s="325"/>
      <c r="T39" s="325"/>
      <c r="U39" s="325"/>
      <c r="V39" s="325" t="str">
        <f>Y11</f>
        <v/>
      </c>
      <c r="W39" s="325"/>
      <c r="X39" s="325"/>
      <c r="Y39" s="325"/>
      <c r="Z39" s="325" t="str">
        <f>AA11</f>
        <v/>
      </c>
      <c r="AA39" s="325"/>
      <c r="AB39" s="325"/>
      <c r="AC39" s="325"/>
      <c r="AD39" s="103"/>
      <c r="AG39" s="42"/>
    </row>
    <row r="40" spans="1:33" s="32" customFormat="1" ht="15" customHeight="1" x14ac:dyDescent="0.15">
      <c r="B40" s="102"/>
      <c r="C40" s="315" t="s">
        <v>103</v>
      </c>
      <c r="D40" s="316"/>
      <c r="E40" s="317"/>
      <c r="F40" s="322" t="str">
        <f>IF(F39="", "", IF('＜様式1号＞助成申込書'!$U$40=1, $T28*Q12, IF(OR('＜様式1号＞助成申込書'!$U$40=2,'＜様式1号＞助成申込書'!$U$40=3), $T28*Q16, 0)))</f>
        <v/>
      </c>
      <c r="G40" s="323"/>
      <c r="H40" s="323"/>
      <c r="I40" s="324"/>
      <c r="J40" s="326" t="str">
        <f>IF(J39="", "", IF('＜様式1号＞助成申込書'!$U$40=1, $T28*S12, IF(OR('＜様式1号＞助成申込書'!$U$40=2,'＜様式1号＞助成申込書'!$U$40=3), $T28*S16, 0)))</f>
        <v/>
      </c>
      <c r="K40" s="326"/>
      <c r="L40" s="326"/>
      <c r="M40" s="326"/>
      <c r="N40" s="326" t="str">
        <f>IF(N39="", "", IF('＜様式1号＞助成申込書'!$U$40=1, $T28*U12, IF(OR('＜様式1号＞助成申込書'!$U$40=2,'＜様式1号＞助成申込書'!$U$40=3), $T28*U16, 0)))</f>
        <v/>
      </c>
      <c r="O40" s="326"/>
      <c r="P40" s="326"/>
      <c r="Q40" s="326"/>
      <c r="R40" s="326" t="str">
        <f>IF(R39="", "", IF('＜様式1号＞助成申込書'!$U$40=1, $T28*W12, IF(OR('＜様式1号＞助成申込書'!$U$40=2,'＜様式1号＞助成申込書'!$U$40=3), $T28*W16, 0)))</f>
        <v/>
      </c>
      <c r="S40" s="326"/>
      <c r="T40" s="326"/>
      <c r="U40" s="326"/>
      <c r="V40" s="326" t="str">
        <f>IF(V39="", "", IF('＜様式1号＞助成申込書'!$U$40=1, $T28*Y12, IF(OR('＜様式1号＞助成申込書'!$U$40=2,'＜様式1号＞助成申込書'!$U$40=3), $T28*Y16, 0)))</f>
        <v/>
      </c>
      <c r="W40" s="326"/>
      <c r="X40" s="326"/>
      <c r="Y40" s="326"/>
      <c r="Z40" s="326" t="str">
        <f>IF(Z39="", "", IF('＜様式1号＞助成申込書'!$U$40=1, $T28*AA12, IF(OR('＜様式1号＞助成申込書'!$U$40=2,'＜様式1号＞助成申込書'!$U$40=3), $T28*AA16, 0)))</f>
        <v/>
      </c>
      <c r="AA40" s="326"/>
      <c r="AB40" s="326"/>
      <c r="AC40" s="326"/>
      <c r="AD40" s="103"/>
      <c r="AG40" s="42"/>
    </row>
    <row r="41" spans="1:33" s="32" customFormat="1" ht="15" customHeight="1" x14ac:dyDescent="0.15">
      <c r="A41" s="36"/>
      <c r="B41" s="100"/>
      <c r="C41" s="315" t="s">
        <v>105</v>
      </c>
      <c r="D41" s="316"/>
      <c r="E41" s="317"/>
      <c r="F41" s="322" t="str">
        <f>IF(F40="", "", IF('＜様式1号＞助成申込書'!$U$40=1, $T29*Q13, IF(OR('＜様式1号＞助成申込書'!$U$40=2,'＜様式1号＞助成申込書'!$U$40=3), $T29*Q17, 0)))</f>
        <v/>
      </c>
      <c r="G41" s="323"/>
      <c r="H41" s="323"/>
      <c r="I41" s="324"/>
      <c r="J41" s="326" t="str">
        <f>IF(J40="", "", IF('＜様式1号＞助成申込書'!$U$40=1, $T29*S13, IF(OR('＜様式1号＞助成申込書'!$U$40=2,'＜様式1号＞助成申込書'!$U$40=3), $T29*S17, 0)))</f>
        <v/>
      </c>
      <c r="K41" s="326"/>
      <c r="L41" s="326"/>
      <c r="M41" s="326"/>
      <c r="N41" s="326" t="str">
        <f>IF(N40="", "", IF('＜様式1号＞助成申込書'!$U$40=1, $T29*U13, IF(OR('＜様式1号＞助成申込書'!$U$40=2,'＜様式1号＞助成申込書'!$U$40=3), $T29*U17, 0)))</f>
        <v/>
      </c>
      <c r="O41" s="326"/>
      <c r="P41" s="326"/>
      <c r="Q41" s="326"/>
      <c r="R41" s="326" t="str">
        <f>IF(R40="", "", IF('＜様式1号＞助成申込書'!$U$40=1, $T29*W13, IF(OR('＜様式1号＞助成申込書'!$U$40=2,'＜様式1号＞助成申込書'!$U$40=3), $T29*W17, 0)))</f>
        <v/>
      </c>
      <c r="S41" s="326"/>
      <c r="T41" s="326"/>
      <c r="U41" s="326"/>
      <c r="V41" s="326" t="str">
        <f>IF(V40="", "", IF('＜様式1号＞助成申込書'!$U$40=1, $T29*Y13, IF(OR('＜様式1号＞助成申込書'!$U$40=2,'＜様式1号＞助成申込書'!$U$40=3), $T29*Y17, 0)))</f>
        <v/>
      </c>
      <c r="W41" s="326"/>
      <c r="X41" s="326"/>
      <c r="Y41" s="326"/>
      <c r="Z41" s="326" t="str">
        <f>IF(Z40="", "", IF('＜様式1号＞助成申込書'!$U$40=1, $T29*AA13, IF(OR('＜様式1号＞助成申込書'!$U$40=2,'＜様式1号＞助成申込書'!$U$40=3), $T29*AA17, 0)))</f>
        <v/>
      </c>
      <c r="AA41" s="326"/>
      <c r="AB41" s="326"/>
      <c r="AC41" s="326"/>
      <c r="AD41" s="101"/>
      <c r="AG41" s="42"/>
    </row>
    <row r="42" spans="1:33" s="32" customFormat="1" ht="15" customHeight="1" x14ac:dyDescent="0.15">
      <c r="A42" s="36"/>
      <c r="B42" s="100"/>
      <c r="C42" s="315" t="s">
        <v>104</v>
      </c>
      <c r="D42" s="316"/>
      <c r="E42" s="317"/>
      <c r="F42" s="322" t="str">
        <f>IF(F41="", "", IF('＜様式1号＞助成申込書'!$U$40=1, $T30*Q14, IF(OR('＜様式1号＞助成申込書'!$U$40=2,'＜様式1号＞助成申込書'!$U$40=3), $T30*Q18, 0)))</f>
        <v/>
      </c>
      <c r="G42" s="323"/>
      <c r="H42" s="323"/>
      <c r="I42" s="324"/>
      <c r="J42" s="326" t="str">
        <f>IF(J41="", "", IF('＜様式1号＞助成申込書'!$U$40=1, $T30*S14, IF(OR('＜様式1号＞助成申込書'!$U$40=2,'＜様式1号＞助成申込書'!$U$40=3), $T30*S18, 0)))</f>
        <v/>
      </c>
      <c r="K42" s="326"/>
      <c r="L42" s="326"/>
      <c r="M42" s="326"/>
      <c r="N42" s="326" t="str">
        <f>IF(N41="", "", IF('＜様式1号＞助成申込書'!$U$40=1, $T30*U14, IF(OR('＜様式1号＞助成申込書'!$U$40=2,'＜様式1号＞助成申込書'!$U$40=3), $T30*U18, 0)))</f>
        <v/>
      </c>
      <c r="O42" s="326"/>
      <c r="P42" s="326"/>
      <c r="Q42" s="326"/>
      <c r="R42" s="326" t="str">
        <f>IF(R41="", "", IF('＜様式1号＞助成申込書'!$U$40=1, $T30*W14, IF(OR('＜様式1号＞助成申込書'!$U$40=2,'＜様式1号＞助成申込書'!$U$40=3), $T30*W18, 0)))</f>
        <v/>
      </c>
      <c r="S42" s="326"/>
      <c r="T42" s="326"/>
      <c r="U42" s="326"/>
      <c r="V42" s="326" t="str">
        <f>IF(V41="", "", IF('＜様式1号＞助成申込書'!$U$40=1, $T30*Y14, IF(OR('＜様式1号＞助成申込書'!$U$40=2,'＜様式1号＞助成申込書'!$U$40=3), $T30*Y18, 0)))</f>
        <v/>
      </c>
      <c r="W42" s="326"/>
      <c r="X42" s="326"/>
      <c r="Y42" s="326"/>
      <c r="Z42" s="326" t="str">
        <f>IF(Z41="", "", IF('＜様式1号＞助成申込書'!$U$40=1, $T30*AA14, IF(OR('＜様式1号＞助成申込書'!$U$40=2,'＜様式1号＞助成申込書'!$U$40=3), $T30*AA18, 0)))</f>
        <v/>
      </c>
      <c r="AA42" s="326"/>
      <c r="AB42" s="326"/>
      <c r="AC42" s="326"/>
      <c r="AD42" s="101"/>
      <c r="AG42" s="42"/>
    </row>
    <row r="43" spans="1:33" s="32" customFormat="1" ht="15" customHeight="1" x14ac:dyDescent="0.15">
      <c r="A43" s="36"/>
      <c r="B43" s="100"/>
      <c r="C43" s="315" t="s">
        <v>121</v>
      </c>
      <c r="D43" s="316"/>
      <c r="E43" s="317"/>
      <c r="F43" s="326" t="str">
        <f>IF(F42="", "", IF('＜様式1号＞助成申込書'!$U$40=1, $T31*Q15, IF(OR('＜様式1号＞助成申込書'!$U$40=2,'＜様式1号＞助成申込書'!$U$40=3), $T31*Q19, 0)))</f>
        <v/>
      </c>
      <c r="G43" s="326"/>
      <c r="H43" s="326"/>
      <c r="I43" s="326"/>
      <c r="J43" s="326" t="str">
        <f>IF(J42="", "", IF('＜様式1号＞助成申込書'!$U$40=1, $T31*S15, IF(OR('＜様式1号＞助成申込書'!$U$40=2,'＜様式1号＞助成申込書'!$U$40=3), $T31*S19, 0)))</f>
        <v/>
      </c>
      <c r="K43" s="326"/>
      <c r="L43" s="326"/>
      <c r="M43" s="326"/>
      <c r="N43" s="326" t="str">
        <f>IF(N42="", "", IF('＜様式1号＞助成申込書'!$U$40=1, $T31*U15, IF(OR('＜様式1号＞助成申込書'!$U$40=2,'＜様式1号＞助成申込書'!$U$40=3), $T31*U19, 0)))</f>
        <v/>
      </c>
      <c r="O43" s="326"/>
      <c r="P43" s="326"/>
      <c r="Q43" s="326"/>
      <c r="R43" s="326" t="str">
        <f>IF(R42="", "", IF('＜様式1号＞助成申込書'!$U$40=1, $T31*W15, IF(OR('＜様式1号＞助成申込書'!$U$40=2,'＜様式1号＞助成申込書'!$U$40=3), $T31*W19, 0)))</f>
        <v/>
      </c>
      <c r="S43" s="326"/>
      <c r="T43" s="326"/>
      <c r="U43" s="326"/>
      <c r="V43" s="326" t="str">
        <f>IF(V42="", "", IF('＜様式1号＞助成申込書'!$U$40=1, $T31*Y15, IF(OR('＜様式1号＞助成申込書'!$U$40=2,'＜様式1号＞助成申込書'!$U$40=3), $T31*Y19, 0)))</f>
        <v/>
      </c>
      <c r="W43" s="326"/>
      <c r="X43" s="326"/>
      <c r="Y43" s="326"/>
      <c r="Z43" s="326" t="str">
        <f>IF(Z42="", "", IF('＜様式1号＞助成申込書'!$U$40=1, $T31*AA15, IF(OR('＜様式1号＞助成申込書'!$U$40=2,'＜様式1号＞助成申込書'!$U$40=3), $T31*AA19, 0)))</f>
        <v/>
      </c>
      <c r="AA43" s="326"/>
      <c r="AB43" s="326"/>
      <c r="AC43" s="326"/>
      <c r="AD43" s="101"/>
      <c r="AG43" s="42"/>
    </row>
    <row r="44" spans="1:33" s="32" customFormat="1" ht="15" customHeight="1" x14ac:dyDescent="0.15">
      <c r="A44" s="36"/>
      <c r="B44" s="100"/>
      <c r="C44" s="315" t="s">
        <v>313</v>
      </c>
      <c r="D44" s="316"/>
      <c r="E44" s="317"/>
      <c r="F44" s="313">
        <f>SUM(F40:I43)</f>
        <v>0</v>
      </c>
      <c r="G44" s="314"/>
      <c r="H44" s="314"/>
      <c r="I44" s="318"/>
      <c r="J44" s="313">
        <f t="shared" ref="J44" si="26">SUM(J40:M43)</f>
        <v>0</v>
      </c>
      <c r="K44" s="314"/>
      <c r="L44" s="314"/>
      <c r="M44" s="318"/>
      <c r="N44" s="313">
        <f t="shared" ref="N44" si="27">SUM(N40:Q43)</f>
        <v>0</v>
      </c>
      <c r="O44" s="314"/>
      <c r="P44" s="314"/>
      <c r="Q44" s="318"/>
      <c r="R44" s="313">
        <f t="shared" ref="R44" si="28">SUM(R40:U43)</f>
        <v>0</v>
      </c>
      <c r="S44" s="314"/>
      <c r="T44" s="314"/>
      <c r="U44" s="318"/>
      <c r="V44" s="313">
        <f t="shared" ref="V44" si="29">SUM(V40:Y43)</f>
        <v>0</v>
      </c>
      <c r="W44" s="314"/>
      <c r="X44" s="314"/>
      <c r="Y44" s="318"/>
      <c r="Z44" s="313">
        <f t="shared" ref="Z44" si="30">SUM(Z40:AC43)</f>
        <v>0</v>
      </c>
      <c r="AA44" s="314"/>
      <c r="AB44" s="314"/>
      <c r="AC44" s="318"/>
      <c r="AD44" s="101"/>
      <c r="AG44" s="42"/>
    </row>
    <row r="45" spans="1:33" s="32" customFormat="1" ht="8.1" customHeight="1" x14ac:dyDescent="0.15">
      <c r="A45" s="36"/>
      <c r="B45" s="100"/>
      <c r="C45" s="39"/>
      <c r="D45" s="39"/>
      <c r="E45" s="39"/>
      <c r="F45" s="39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6"/>
      <c r="Z45" s="66"/>
      <c r="AA45" s="66"/>
      <c r="AB45" s="66"/>
      <c r="AC45" s="66"/>
      <c r="AD45" s="101"/>
      <c r="AG45" s="42"/>
    </row>
    <row r="46" spans="1:33" s="32" customFormat="1" ht="16.5" customHeight="1" x14ac:dyDescent="0.15">
      <c r="A46" s="36"/>
      <c r="B46" s="100"/>
      <c r="C46" s="298" t="s">
        <v>271</v>
      </c>
      <c r="D46" s="299"/>
      <c r="E46" s="299"/>
      <c r="F46" s="299"/>
      <c r="G46" s="299"/>
      <c r="H46" s="300"/>
      <c r="I46" s="301">
        <f>SUM(F38:AC38, F44:AC44)</f>
        <v>0</v>
      </c>
      <c r="J46" s="302"/>
      <c r="K46" s="302"/>
      <c r="L46" s="302"/>
      <c r="M46" s="302"/>
      <c r="N46" s="302"/>
      <c r="O46" s="80" t="s">
        <v>270</v>
      </c>
      <c r="P46" s="68"/>
      <c r="Q46" s="298" t="s">
        <v>219</v>
      </c>
      <c r="R46" s="299"/>
      <c r="S46" s="299"/>
      <c r="T46" s="299"/>
      <c r="U46" s="299"/>
      <c r="V46" s="300"/>
      <c r="W46" s="301">
        <f>集計シート!P27</f>
        <v>0</v>
      </c>
      <c r="X46" s="302"/>
      <c r="Y46" s="302"/>
      <c r="Z46" s="302"/>
      <c r="AA46" s="302"/>
      <c r="AB46" s="302"/>
      <c r="AC46" s="80" t="s">
        <v>119</v>
      </c>
      <c r="AD46" s="101"/>
      <c r="AG46" s="42"/>
    </row>
    <row r="47" spans="1:33" s="32" customFormat="1" ht="9.9499999999999993" customHeight="1" x14ac:dyDescent="0.15">
      <c r="A47" s="36"/>
      <c r="B47" s="104"/>
      <c r="C47" s="105"/>
      <c r="D47" s="105"/>
      <c r="E47" s="105"/>
      <c r="F47" s="105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7"/>
      <c r="Z47" s="107"/>
      <c r="AA47" s="107"/>
      <c r="AB47" s="107"/>
      <c r="AC47" s="107"/>
      <c r="AD47" s="108"/>
      <c r="AG47" s="42"/>
    </row>
    <row r="48" spans="1:33" s="32" customFormat="1" ht="9.9499999999999993" customHeight="1" x14ac:dyDescent="0.15">
      <c r="A48" s="36"/>
      <c r="B48" s="68"/>
      <c r="C48" s="39"/>
      <c r="D48" s="39"/>
      <c r="E48" s="39"/>
      <c r="F48" s="39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6"/>
      <c r="Z48" s="66"/>
      <c r="AA48" s="66"/>
      <c r="AB48" s="66"/>
      <c r="AC48" s="66"/>
      <c r="AD48" s="68"/>
      <c r="AG48" s="42"/>
    </row>
    <row r="49" spans="1:33" s="31" customFormat="1" ht="16.5" customHeight="1" x14ac:dyDescent="0.15">
      <c r="A49" s="36" t="s">
        <v>49</v>
      </c>
      <c r="B49" s="36"/>
      <c r="C49" s="34"/>
      <c r="D49" s="32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2"/>
      <c r="AB49" s="32"/>
      <c r="AC49" s="32"/>
      <c r="AD49" s="32"/>
      <c r="AE49" s="32"/>
      <c r="AG49" s="42"/>
    </row>
    <row r="50" spans="1:33" s="31" customFormat="1" ht="9.9499999999999993" customHeight="1" x14ac:dyDescent="0.15">
      <c r="B50" s="109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1"/>
      <c r="AG50" s="42"/>
    </row>
    <row r="51" spans="1:33" s="31" customFormat="1" ht="16.5" customHeight="1" x14ac:dyDescent="0.15">
      <c r="B51" s="102"/>
      <c r="C51" s="387" t="s">
        <v>309</v>
      </c>
      <c r="D51" s="387"/>
      <c r="E51" s="387"/>
      <c r="F51" s="387"/>
      <c r="G51" s="387"/>
      <c r="H51" s="387"/>
      <c r="I51" s="387"/>
      <c r="J51" s="387"/>
      <c r="K51" s="387"/>
      <c r="L51" s="387"/>
      <c r="M51" s="387"/>
      <c r="N51" s="388" t="s">
        <v>310</v>
      </c>
      <c r="O51" s="389"/>
      <c r="P51" s="389"/>
      <c r="Q51" s="389"/>
      <c r="R51" s="389"/>
      <c r="S51" s="389"/>
      <c r="T51" s="389"/>
      <c r="U51" s="390"/>
      <c r="V51" s="391" t="s">
        <v>311</v>
      </c>
      <c r="W51" s="392"/>
      <c r="X51" s="392"/>
      <c r="Y51" s="392"/>
      <c r="Z51" s="392"/>
      <c r="AA51" s="392"/>
      <c r="AB51" s="392"/>
      <c r="AC51" s="393"/>
      <c r="AD51" s="103"/>
      <c r="AG51" s="42"/>
    </row>
    <row r="52" spans="1:33" s="31" customFormat="1" ht="16.5" customHeight="1" x14ac:dyDescent="0.15">
      <c r="B52" s="102"/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0"/>
      <c r="O52" s="331"/>
      <c r="P52" s="331"/>
      <c r="Q52" s="331"/>
      <c r="R52" s="331"/>
      <c r="S52" s="331"/>
      <c r="T52" s="331"/>
      <c r="U52" s="332"/>
      <c r="V52" s="333"/>
      <c r="W52" s="334"/>
      <c r="X52" s="334"/>
      <c r="Y52" s="334"/>
      <c r="Z52" s="334"/>
      <c r="AA52" s="334"/>
      <c r="AB52" s="334"/>
      <c r="AC52" s="335"/>
      <c r="AD52" s="103"/>
      <c r="AG52" s="42"/>
    </row>
    <row r="53" spans="1:33" s="31" customFormat="1" ht="16.5" customHeight="1" x14ac:dyDescent="0.15">
      <c r="B53" s="102"/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0"/>
      <c r="O53" s="331"/>
      <c r="P53" s="331"/>
      <c r="Q53" s="331"/>
      <c r="R53" s="331"/>
      <c r="S53" s="331"/>
      <c r="T53" s="331"/>
      <c r="U53" s="332"/>
      <c r="V53" s="333"/>
      <c r="W53" s="334"/>
      <c r="X53" s="334"/>
      <c r="Y53" s="334"/>
      <c r="Z53" s="334"/>
      <c r="AA53" s="334"/>
      <c r="AB53" s="334"/>
      <c r="AC53" s="335"/>
      <c r="AD53" s="103"/>
      <c r="AG53" s="42"/>
    </row>
    <row r="54" spans="1:33" s="31" customFormat="1" ht="16.5" customHeight="1" x14ac:dyDescent="0.15">
      <c r="B54" s="102"/>
      <c r="C54" s="336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30"/>
      <c r="O54" s="331"/>
      <c r="P54" s="331"/>
      <c r="Q54" s="331"/>
      <c r="R54" s="331"/>
      <c r="S54" s="331"/>
      <c r="T54" s="331"/>
      <c r="U54" s="332"/>
      <c r="V54" s="333"/>
      <c r="W54" s="334"/>
      <c r="X54" s="334"/>
      <c r="Y54" s="334"/>
      <c r="Z54" s="334"/>
      <c r="AA54" s="334"/>
      <c r="AB54" s="334"/>
      <c r="AC54" s="335"/>
      <c r="AD54" s="103"/>
      <c r="AG54" s="42"/>
    </row>
    <row r="55" spans="1:33" s="31" customFormat="1" ht="16.5" customHeight="1" x14ac:dyDescent="0.15">
      <c r="B55" s="102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0"/>
      <c r="O55" s="331"/>
      <c r="P55" s="331"/>
      <c r="Q55" s="331"/>
      <c r="R55" s="331"/>
      <c r="S55" s="331"/>
      <c r="T55" s="331"/>
      <c r="U55" s="332"/>
      <c r="V55" s="333"/>
      <c r="W55" s="334"/>
      <c r="X55" s="334"/>
      <c r="Y55" s="334"/>
      <c r="Z55" s="334"/>
      <c r="AA55" s="334"/>
      <c r="AB55" s="334"/>
      <c r="AC55" s="335"/>
      <c r="AD55" s="103"/>
      <c r="AG55" s="42"/>
    </row>
    <row r="56" spans="1:33" s="31" customFormat="1" ht="16.5" customHeight="1" x14ac:dyDescent="0.15">
      <c r="B56" s="102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0"/>
      <c r="O56" s="331"/>
      <c r="P56" s="331"/>
      <c r="Q56" s="331"/>
      <c r="R56" s="331"/>
      <c r="S56" s="331"/>
      <c r="T56" s="331"/>
      <c r="U56" s="332"/>
      <c r="V56" s="333"/>
      <c r="W56" s="334"/>
      <c r="X56" s="334"/>
      <c r="Y56" s="334"/>
      <c r="Z56" s="334"/>
      <c r="AA56" s="334"/>
      <c r="AB56" s="334"/>
      <c r="AC56" s="335"/>
      <c r="AD56" s="103"/>
      <c r="AG56" s="42"/>
    </row>
    <row r="57" spans="1:33" s="31" customFormat="1" ht="16.5" customHeight="1" x14ac:dyDescent="0.15">
      <c r="B57" s="102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0"/>
      <c r="O57" s="331"/>
      <c r="P57" s="331"/>
      <c r="Q57" s="331"/>
      <c r="R57" s="331"/>
      <c r="S57" s="331"/>
      <c r="T57" s="331"/>
      <c r="U57" s="332"/>
      <c r="V57" s="333"/>
      <c r="W57" s="334"/>
      <c r="X57" s="334"/>
      <c r="Y57" s="334"/>
      <c r="Z57" s="334"/>
      <c r="AA57" s="334"/>
      <c r="AB57" s="334"/>
      <c r="AC57" s="335"/>
      <c r="AD57" s="103"/>
      <c r="AG57" s="42"/>
    </row>
    <row r="58" spans="1:33" s="31" customFormat="1" ht="16.5" customHeight="1" x14ac:dyDescent="0.15">
      <c r="B58" s="102"/>
      <c r="C58" s="336"/>
      <c r="D58" s="336"/>
      <c r="E58" s="336"/>
      <c r="F58" s="336"/>
      <c r="G58" s="336"/>
      <c r="H58" s="336"/>
      <c r="I58" s="336"/>
      <c r="J58" s="336"/>
      <c r="K58" s="336"/>
      <c r="L58" s="336"/>
      <c r="M58" s="336"/>
      <c r="N58" s="330"/>
      <c r="O58" s="331"/>
      <c r="P58" s="331"/>
      <c r="Q58" s="331"/>
      <c r="R58" s="331"/>
      <c r="S58" s="331"/>
      <c r="T58" s="331"/>
      <c r="U58" s="332"/>
      <c r="V58" s="333"/>
      <c r="W58" s="334"/>
      <c r="X58" s="334"/>
      <c r="Y58" s="334"/>
      <c r="Z58" s="334"/>
      <c r="AA58" s="334"/>
      <c r="AB58" s="334"/>
      <c r="AC58" s="335"/>
      <c r="AD58" s="103"/>
      <c r="AG58" s="42"/>
    </row>
    <row r="59" spans="1:33" s="31" customFormat="1" ht="9.9499999999999993" customHeight="1" x14ac:dyDescent="0.15"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4"/>
      <c r="AG59" s="42"/>
    </row>
    <row r="60" spans="1:33" s="32" customFormat="1" ht="9.9499999999999993" customHeight="1" x14ac:dyDescent="0.15">
      <c r="A60" s="31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31"/>
      <c r="AD60" s="31"/>
      <c r="AE60" s="31"/>
      <c r="AG60" s="42"/>
    </row>
    <row r="61" spans="1:33" s="32" customFormat="1" ht="16.5" customHeight="1" x14ac:dyDescent="0.15">
      <c r="A61" s="32" t="s">
        <v>50</v>
      </c>
      <c r="B61" s="33"/>
      <c r="C61" s="34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G61" s="42"/>
    </row>
    <row r="62" spans="1:33" s="32" customFormat="1" ht="4.5" customHeight="1" x14ac:dyDescent="0.15">
      <c r="B62" s="33"/>
      <c r="C62" s="34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G62" s="42"/>
    </row>
    <row r="63" spans="1:33" s="32" customFormat="1" ht="19.5" customHeight="1" x14ac:dyDescent="0.15">
      <c r="A63" s="32" t="s">
        <v>51</v>
      </c>
      <c r="B63" s="33"/>
      <c r="C63" s="34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G63" s="42"/>
    </row>
    <row r="64" spans="1:33" s="32" customFormat="1" ht="5.0999999999999996" customHeight="1" x14ac:dyDescent="0.15">
      <c r="B64" s="33"/>
      <c r="C64" s="34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G64" s="42"/>
    </row>
    <row r="65" spans="1:36" s="32" customFormat="1" ht="18" customHeight="1" x14ac:dyDescent="0.15">
      <c r="B65" s="328" t="s">
        <v>52</v>
      </c>
      <c r="C65" s="328"/>
      <c r="D65" s="328"/>
      <c r="E65" s="328"/>
      <c r="F65" s="319" t="s">
        <v>53</v>
      </c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0"/>
      <c r="U65" s="321"/>
      <c r="V65" s="337" t="s">
        <v>54</v>
      </c>
      <c r="W65" s="337"/>
      <c r="X65" s="337"/>
      <c r="Y65" s="337"/>
      <c r="Z65" s="337"/>
      <c r="AA65" s="337"/>
      <c r="AG65" s="42"/>
    </row>
    <row r="66" spans="1:36" s="32" customFormat="1" ht="18" customHeight="1" x14ac:dyDescent="0.15">
      <c r="B66" s="329"/>
      <c r="C66" s="329"/>
      <c r="D66" s="329"/>
      <c r="E66" s="329"/>
      <c r="F66" s="41" t="s">
        <v>55</v>
      </c>
      <c r="G66" s="338"/>
      <c r="H66" s="338"/>
      <c r="I66" s="339" t="s">
        <v>118</v>
      </c>
      <c r="J66" s="339"/>
      <c r="K66" s="341"/>
      <c r="L66" s="341"/>
      <c r="M66" s="86" t="s">
        <v>117</v>
      </c>
      <c r="N66" s="337" t="s">
        <v>56</v>
      </c>
      <c r="O66" s="342">
        <f>G66+G67+INT((K66+K67)/60)</f>
        <v>0</v>
      </c>
      <c r="P66" s="343"/>
      <c r="Q66" s="346" t="s">
        <v>118</v>
      </c>
      <c r="R66" s="346"/>
      <c r="S66" s="348">
        <f>MOD(K66+K67,60)</f>
        <v>0</v>
      </c>
      <c r="T66" s="348"/>
      <c r="U66" s="350" t="s">
        <v>117</v>
      </c>
      <c r="V66" s="56" t="s">
        <v>55</v>
      </c>
      <c r="W66" s="370"/>
      <c r="X66" s="370"/>
      <c r="Y66" s="370"/>
      <c r="Z66" s="370"/>
      <c r="AA66" s="370"/>
      <c r="AG66" s="42"/>
    </row>
    <row r="67" spans="1:36" s="42" customFormat="1" ht="16.5" customHeight="1" x14ac:dyDescent="0.15">
      <c r="A67" s="32"/>
      <c r="B67" s="329"/>
      <c r="C67" s="329"/>
      <c r="D67" s="329"/>
      <c r="E67" s="329"/>
      <c r="F67" s="41" t="s">
        <v>57</v>
      </c>
      <c r="G67" s="340"/>
      <c r="H67" s="338"/>
      <c r="I67" s="339" t="s">
        <v>118</v>
      </c>
      <c r="J67" s="339"/>
      <c r="K67" s="341"/>
      <c r="L67" s="341"/>
      <c r="M67" s="86" t="s">
        <v>117</v>
      </c>
      <c r="N67" s="337"/>
      <c r="O67" s="344"/>
      <c r="P67" s="345"/>
      <c r="Q67" s="347"/>
      <c r="R67" s="347"/>
      <c r="S67" s="349"/>
      <c r="T67" s="349"/>
      <c r="U67" s="351"/>
      <c r="V67" s="41" t="s">
        <v>57</v>
      </c>
      <c r="W67" s="370"/>
      <c r="X67" s="370"/>
      <c r="Y67" s="370"/>
      <c r="Z67" s="370"/>
      <c r="AA67" s="370"/>
      <c r="AB67" s="32"/>
      <c r="AC67" s="32"/>
      <c r="AD67" s="32"/>
      <c r="AE67" s="32"/>
    </row>
    <row r="68" spans="1:36" s="42" customFormat="1" ht="14.1" customHeight="1" x14ac:dyDescent="0.15">
      <c r="B68" s="375" t="s">
        <v>58</v>
      </c>
      <c r="C68" s="375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6"/>
      <c r="P68" s="376"/>
      <c r="Q68" s="376"/>
      <c r="R68" s="376"/>
      <c r="S68" s="85"/>
      <c r="T68" s="85"/>
      <c r="U68" s="85"/>
      <c r="V68" s="85"/>
      <c r="W68" s="85"/>
      <c r="X68" s="85"/>
      <c r="Y68" s="85"/>
      <c r="Z68" s="43"/>
      <c r="AA68" s="43"/>
    </row>
    <row r="69" spans="1:36" s="42" customFormat="1" ht="14.1" customHeight="1" x14ac:dyDescent="0.15">
      <c r="B69" s="368" t="s">
        <v>59</v>
      </c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8"/>
      <c r="R69" s="368"/>
      <c r="S69" s="368"/>
      <c r="T69" s="368"/>
      <c r="U69" s="368"/>
      <c r="V69" s="368"/>
      <c r="W69" s="368"/>
      <c r="X69" s="368"/>
      <c r="Y69" s="368"/>
      <c r="Z69" s="368"/>
      <c r="AA69" s="368"/>
      <c r="AB69" s="368"/>
    </row>
    <row r="70" spans="1:36" s="42" customFormat="1" ht="14.1" customHeight="1" x14ac:dyDescent="0.15"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368"/>
      <c r="U70" s="368"/>
      <c r="V70" s="368"/>
      <c r="W70" s="368"/>
      <c r="X70" s="368"/>
      <c r="Y70" s="368"/>
      <c r="Z70" s="368"/>
      <c r="AA70" s="368"/>
      <c r="AB70" s="368"/>
    </row>
    <row r="71" spans="1:36" s="32" customFormat="1" ht="14.1" customHeight="1" x14ac:dyDescent="0.15">
      <c r="A71" s="42"/>
      <c r="B71" s="369" t="s">
        <v>98</v>
      </c>
      <c r="C71" s="369"/>
      <c r="D71" s="369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42"/>
      <c r="AD71" s="42"/>
      <c r="AE71" s="42"/>
      <c r="AG71" s="42"/>
    </row>
    <row r="72" spans="1:36" s="32" customFormat="1" ht="16.5" customHeight="1" x14ac:dyDescent="0.15">
      <c r="B72" s="369"/>
      <c r="C72" s="369"/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  <c r="Y72" s="369"/>
      <c r="Z72" s="369"/>
      <c r="AA72" s="369"/>
      <c r="AB72" s="369"/>
      <c r="AG72" s="42"/>
    </row>
    <row r="73" spans="1:36" s="31" customFormat="1" ht="9.9499999999999993" customHeight="1" x14ac:dyDescent="0.15">
      <c r="A73" s="32"/>
      <c r="B73" s="36"/>
      <c r="C73" s="30"/>
      <c r="D73" s="36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36"/>
      <c r="AB73" s="36"/>
      <c r="AC73" s="32"/>
      <c r="AD73" s="32"/>
      <c r="AE73" s="32"/>
      <c r="AG73" s="42"/>
    </row>
    <row r="74" spans="1:36" s="31" customFormat="1" ht="16.5" customHeight="1" x14ac:dyDescent="0.15">
      <c r="A74" s="31" t="s">
        <v>60</v>
      </c>
      <c r="B74" s="45"/>
      <c r="C74" s="34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G74" s="42"/>
    </row>
    <row r="75" spans="1:36" s="31" customFormat="1" ht="5.0999999999999996" customHeight="1" x14ac:dyDescent="0.15">
      <c r="B75" s="45"/>
      <c r="C75" s="34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G75" s="42"/>
    </row>
    <row r="76" spans="1:36" s="31" customFormat="1" ht="16.5" customHeight="1" x14ac:dyDescent="0.15">
      <c r="B76" s="30" t="s">
        <v>61</v>
      </c>
      <c r="C76" s="34"/>
      <c r="E76" s="35"/>
      <c r="F76" s="363"/>
      <c r="G76" s="363"/>
      <c r="H76" s="363"/>
      <c r="I76" s="46" t="s">
        <v>62</v>
      </c>
      <c r="J76" s="364"/>
      <c r="K76" s="364"/>
      <c r="L76" s="364"/>
      <c r="M76" s="46" t="s">
        <v>63</v>
      </c>
      <c r="N76" s="365">
        <v>22</v>
      </c>
      <c r="O76" s="365"/>
      <c r="P76" s="365"/>
      <c r="Q76" s="46" t="s">
        <v>62</v>
      </c>
      <c r="R76" s="366">
        <v>0</v>
      </c>
      <c r="S76" s="366"/>
      <c r="T76" s="366"/>
      <c r="U76" s="35"/>
      <c r="V76" s="35"/>
      <c r="W76" s="35"/>
      <c r="X76" s="35"/>
      <c r="Y76" s="35"/>
      <c r="Z76" s="35"/>
      <c r="AF76" s="53"/>
      <c r="AG76" s="42"/>
    </row>
    <row r="77" spans="1:36" s="31" customFormat="1" ht="5.0999999999999996" customHeight="1" x14ac:dyDescent="0.15">
      <c r="B77" s="45"/>
      <c r="C77" s="34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F77" s="53" t="b">
        <v>0</v>
      </c>
      <c r="AG77" s="42"/>
    </row>
    <row r="78" spans="1:36" s="31" customFormat="1" ht="16.5" customHeight="1" x14ac:dyDescent="0.15">
      <c r="B78" s="61"/>
      <c r="C78" s="30" t="s">
        <v>115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47"/>
      <c r="V78" s="47"/>
      <c r="W78" s="35"/>
      <c r="X78" s="35"/>
      <c r="Y78" s="35"/>
      <c r="Z78" s="35"/>
      <c r="AF78" s="53" t="b">
        <v>0</v>
      </c>
      <c r="AG78" s="42"/>
      <c r="AJ78" s="49"/>
    </row>
    <row r="79" spans="1:36" s="31" customFormat="1" ht="16.5" customHeight="1" x14ac:dyDescent="0.15">
      <c r="B79" s="62"/>
      <c r="C79" s="48" t="s">
        <v>116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O79" s="48" t="s">
        <v>108</v>
      </c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31" t="s">
        <v>109</v>
      </c>
      <c r="AG79" s="42"/>
      <c r="AJ79" s="49"/>
    </row>
    <row r="80" spans="1:36" s="32" customFormat="1" ht="16.5" customHeight="1" x14ac:dyDescent="0.15">
      <c r="A80" s="31"/>
      <c r="B80" s="30" t="s">
        <v>110</v>
      </c>
      <c r="C80" s="34"/>
      <c r="D80" s="31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1"/>
      <c r="AB80" s="31"/>
      <c r="AC80" s="31"/>
      <c r="AD80" s="31"/>
      <c r="AE80" s="31"/>
      <c r="AG80" s="42"/>
    </row>
    <row r="81" spans="1:33" s="31" customFormat="1" ht="9.9499999999999993" customHeight="1" x14ac:dyDescent="0.15">
      <c r="A81" s="32"/>
      <c r="B81" s="49"/>
      <c r="C81" s="30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2"/>
      <c r="AB81" s="32"/>
      <c r="AC81" s="32"/>
      <c r="AD81" s="32"/>
      <c r="AE81" s="32"/>
      <c r="AG81" s="42"/>
    </row>
    <row r="82" spans="1:33" s="32" customFormat="1" ht="16.5" customHeight="1" x14ac:dyDescent="0.15">
      <c r="A82" s="31" t="s">
        <v>64</v>
      </c>
      <c r="B82" s="45"/>
      <c r="C82" s="34"/>
      <c r="D82" s="31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1"/>
      <c r="AB82" s="31"/>
      <c r="AC82" s="31"/>
      <c r="AD82" s="31"/>
      <c r="AE82" s="31"/>
      <c r="AG82" s="42"/>
    </row>
    <row r="83" spans="1:33" s="32" customFormat="1" ht="5.0999999999999996" customHeight="1" x14ac:dyDescent="0.15">
      <c r="A83" s="31"/>
      <c r="B83" s="45"/>
      <c r="C83" s="34"/>
      <c r="D83" s="31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1"/>
      <c r="AB83" s="31"/>
      <c r="AC83" s="31"/>
      <c r="AD83" s="31"/>
      <c r="AE83" s="31"/>
      <c r="AG83" s="42"/>
    </row>
    <row r="84" spans="1:33" s="32" customFormat="1" ht="16.5" customHeight="1" x14ac:dyDescent="0.15">
      <c r="B84" s="33" t="s">
        <v>65</v>
      </c>
      <c r="C84" s="30" t="s">
        <v>66</v>
      </c>
      <c r="E84" s="35"/>
      <c r="F84" s="35"/>
      <c r="G84" s="35"/>
      <c r="H84" s="35"/>
      <c r="I84" s="35"/>
      <c r="J84" s="35"/>
      <c r="K84" s="35"/>
      <c r="L84" s="367">
        <f>IF('＜様式1号＞助成申込書'!$U$40=1, SUM(E12:F15), IF(OR('＜様式1号＞助成申込書'!$U$40=2,'＜様式1号＞助成申込書'!$U$40=3), SUM(E16:F19), 0))</f>
        <v>0</v>
      </c>
      <c r="M84" s="367"/>
      <c r="N84" s="367"/>
      <c r="O84" s="367"/>
      <c r="P84" s="50" t="s">
        <v>67</v>
      </c>
      <c r="Q84" s="84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G84" s="42"/>
    </row>
    <row r="85" spans="1:33" s="31" customFormat="1" ht="16.5" customHeight="1" x14ac:dyDescent="0.15">
      <c r="A85" s="32"/>
      <c r="B85" s="33" t="s">
        <v>68</v>
      </c>
      <c r="C85" s="30" t="s">
        <v>69</v>
      </c>
      <c r="D85" s="32"/>
      <c r="E85" s="35"/>
      <c r="F85" s="35"/>
      <c r="G85" s="35"/>
      <c r="H85" s="35"/>
      <c r="I85" s="35"/>
      <c r="J85" s="35"/>
      <c r="K85" s="35"/>
      <c r="L85" s="361">
        <f>L84</f>
        <v>0</v>
      </c>
      <c r="M85" s="361"/>
      <c r="N85" s="361"/>
      <c r="O85" s="361"/>
      <c r="P85" s="50" t="s">
        <v>67</v>
      </c>
      <c r="Q85" s="84" t="s">
        <v>70</v>
      </c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2"/>
      <c r="AE85" s="32"/>
      <c r="AG85" s="42"/>
    </row>
    <row r="86" spans="1:33" s="31" customFormat="1" ht="16.5" customHeight="1" x14ac:dyDescent="0.15">
      <c r="B86" s="45" t="s">
        <v>71</v>
      </c>
      <c r="C86" s="31" t="s">
        <v>72</v>
      </c>
      <c r="L86" s="362"/>
      <c r="M86" s="362"/>
      <c r="N86" s="362"/>
      <c r="O86" s="362"/>
      <c r="P86" s="50" t="s">
        <v>67</v>
      </c>
      <c r="AG86" s="42"/>
    </row>
    <row r="87" spans="1:33" s="31" customFormat="1" ht="9.9499999999999993" customHeight="1" x14ac:dyDescent="0.15">
      <c r="AG87" s="42"/>
    </row>
    <row r="88" spans="1:33" s="31" customFormat="1" ht="16.5" customHeight="1" x14ac:dyDescent="0.15">
      <c r="A88" s="31" t="s">
        <v>73</v>
      </c>
      <c r="AG88" s="42"/>
    </row>
    <row r="89" spans="1:33" s="31" customFormat="1" ht="5.0999999999999996" customHeight="1" x14ac:dyDescent="0.15">
      <c r="AG89" s="42"/>
    </row>
    <row r="90" spans="1:33" s="31" customFormat="1" ht="14.25" customHeight="1" x14ac:dyDescent="0.15">
      <c r="B90" s="69" t="s">
        <v>272</v>
      </c>
      <c r="AG90" s="42"/>
    </row>
    <row r="91" spans="1:33" s="31" customFormat="1" ht="20.100000000000001" customHeight="1" x14ac:dyDescent="0.15">
      <c r="B91" s="327" t="s">
        <v>74</v>
      </c>
      <c r="C91" s="327"/>
      <c r="D91" s="327"/>
      <c r="E91" s="359" t="s">
        <v>75</v>
      </c>
      <c r="F91" s="359"/>
      <c r="G91" s="359"/>
      <c r="H91" s="327" t="s">
        <v>76</v>
      </c>
      <c r="I91" s="327"/>
      <c r="J91" s="327"/>
      <c r="K91" s="327"/>
      <c r="L91" s="327"/>
      <c r="M91" s="327"/>
      <c r="N91" s="327"/>
      <c r="O91" s="327"/>
      <c r="P91" s="327"/>
      <c r="Q91" s="327" t="s">
        <v>61</v>
      </c>
      <c r="R91" s="327"/>
      <c r="S91" s="327"/>
      <c r="T91" s="327"/>
      <c r="U91" s="327"/>
      <c r="V91" s="327"/>
      <c r="W91" s="327"/>
      <c r="X91" s="327"/>
      <c r="Y91" s="327"/>
      <c r="Z91" s="327"/>
      <c r="AA91" s="327"/>
      <c r="AB91" s="327" t="s">
        <v>77</v>
      </c>
      <c r="AC91" s="327"/>
      <c r="AD91" s="327"/>
      <c r="AG91" s="42"/>
    </row>
    <row r="92" spans="1:33" s="31" customFormat="1" ht="20.100000000000001" customHeight="1" x14ac:dyDescent="0.15">
      <c r="B92" s="327"/>
      <c r="C92" s="327"/>
      <c r="D92" s="327"/>
      <c r="E92" s="359"/>
      <c r="F92" s="359"/>
      <c r="G92" s="359"/>
      <c r="H92" s="327" t="s">
        <v>78</v>
      </c>
      <c r="I92" s="327"/>
      <c r="J92" s="327"/>
      <c r="K92" s="327"/>
      <c r="L92" s="327"/>
      <c r="M92" s="327" t="s">
        <v>79</v>
      </c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 s="327"/>
      <c r="AC92" s="327"/>
      <c r="AD92" s="327"/>
      <c r="AG92" s="42"/>
    </row>
    <row r="93" spans="1:33" s="31" customFormat="1" ht="16.5" customHeight="1" x14ac:dyDescent="0.15">
      <c r="B93" s="329"/>
      <c r="C93" s="329"/>
      <c r="D93" s="329"/>
      <c r="E93" s="352"/>
      <c r="F93" s="352"/>
      <c r="G93" s="352"/>
      <c r="H93" s="352"/>
      <c r="I93" s="352"/>
      <c r="J93" s="352"/>
      <c r="K93" s="352"/>
      <c r="L93" s="352"/>
      <c r="M93" s="352"/>
      <c r="N93" s="352"/>
      <c r="O93" s="352"/>
      <c r="P93" s="352"/>
      <c r="Q93" s="353"/>
      <c r="R93" s="354"/>
      <c r="S93" s="51" t="s">
        <v>111</v>
      </c>
      <c r="T93" s="355"/>
      <c r="U93" s="356"/>
      <c r="V93" s="51" t="s">
        <v>112</v>
      </c>
      <c r="W93" s="357"/>
      <c r="X93" s="354"/>
      <c r="Y93" s="51" t="s">
        <v>111</v>
      </c>
      <c r="Z93" s="355"/>
      <c r="AA93" s="358"/>
      <c r="AB93" s="352"/>
      <c r="AC93" s="352"/>
      <c r="AD93" s="352"/>
      <c r="AG93" s="42"/>
    </row>
    <row r="94" spans="1:33" s="31" customFormat="1" ht="5.0999999999999996" customHeight="1" x14ac:dyDescent="0.15">
      <c r="AG94" s="42"/>
    </row>
    <row r="95" spans="1:33" s="31" customFormat="1" ht="14.25" customHeight="1" x14ac:dyDescent="0.15">
      <c r="B95" s="69" t="s">
        <v>273</v>
      </c>
      <c r="AG95" s="42"/>
    </row>
    <row r="96" spans="1:33" s="31" customFormat="1" ht="20.100000000000001" customHeight="1" x14ac:dyDescent="0.15">
      <c r="B96" s="327" t="s">
        <v>74</v>
      </c>
      <c r="C96" s="327"/>
      <c r="D96" s="327"/>
      <c r="E96" s="359" t="s">
        <v>75</v>
      </c>
      <c r="F96" s="359"/>
      <c r="G96" s="359"/>
      <c r="H96" s="327" t="s">
        <v>76</v>
      </c>
      <c r="I96" s="327"/>
      <c r="J96" s="327"/>
      <c r="K96" s="327"/>
      <c r="L96" s="327"/>
      <c r="M96" s="327"/>
      <c r="N96" s="327"/>
      <c r="O96" s="327"/>
      <c r="P96" s="327"/>
      <c r="Q96" s="327" t="s">
        <v>61</v>
      </c>
      <c r="R96" s="327"/>
      <c r="S96" s="327"/>
      <c r="T96" s="327"/>
      <c r="U96" s="327"/>
      <c r="V96" s="327"/>
      <c r="W96" s="327"/>
      <c r="X96" s="327"/>
      <c r="Y96" s="327"/>
      <c r="Z96" s="327"/>
      <c r="AA96" s="327"/>
      <c r="AB96" s="327" t="s">
        <v>77</v>
      </c>
      <c r="AC96" s="327"/>
      <c r="AD96" s="327"/>
      <c r="AG96" s="42"/>
    </row>
    <row r="97" spans="1:33" s="31" customFormat="1" ht="20.100000000000001" customHeight="1" x14ac:dyDescent="0.15">
      <c r="B97" s="327"/>
      <c r="C97" s="327"/>
      <c r="D97" s="327"/>
      <c r="E97" s="359"/>
      <c r="F97" s="359"/>
      <c r="G97" s="359"/>
      <c r="H97" s="327" t="s">
        <v>78</v>
      </c>
      <c r="I97" s="327"/>
      <c r="J97" s="327"/>
      <c r="K97" s="327"/>
      <c r="L97" s="327"/>
      <c r="M97" s="327" t="s">
        <v>79</v>
      </c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7"/>
      <c r="AA97" s="327"/>
      <c r="AB97" s="327"/>
      <c r="AC97" s="327"/>
      <c r="AD97" s="327"/>
      <c r="AG97" s="42"/>
    </row>
    <row r="98" spans="1:33" s="31" customFormat="1" ht="16.5" customHeight="1" x14ac:dyDescent="0.15">
      <c r="B98" s="329"/>
      <c r="C98" s="329"/>
      <c r="D98" s="329"/>
      <c r="E98" s="352"/>
      <c r="F98" s="352"/>
      <c r="G98" s="352"/>
      <c r="H98" s="352"/>
      <c r="I98" s="352"/>
      <c r="J98" s="352"/>
      <c r="K98" s="352"/>
      <c r="L98" s="352"/>
      <c r="M98" s="352"/>
      <c r="N98" s="352"/>
      <c r="O98" s="352"/>
      <c r="P98" s="352"/>
      <c r="Q98" s="353"/>
      <c r="R98" s="354"/>
      <c r="S98" s="51" t="s">
        <v>111</v>
      </c>
      <c r="T98" s="355"/>
      <c r="U98" s="356"/>
      <c r="V98" s="51" t="s">
        <v>112</v>
      </c>
      <c r="W98" s="357"/>
      <c r="X98" s="354"/>
      <c r="Y98" s="51" t="s">
        <v>111</v>
      </c>
      <c r="Z98" s="355"/>
      <c r="AA98" s="358"/>
      <c r="AB98" s="352"/>
      <c r="AC98" s="352"/>
      <c r="AD98" s="352"/>
      <c r="AG98" s="42"/>
    </row>
    <row r="99" spans="1:33" s="31" customFormat="1" ht="5.0999999999999996" customHeight="1" x14ac:dyDescent="0.15">
      <c r="AG99" s="42"/>
    </row>
    <row r="100" spans="1:33" s="31" customFormat="1" ht="14.25" customHeight="1" x14ac:dyDescent="0.15">
      <c r="B100" s="69" t="s">
        <v>274</v>
      </c>
      <c r="AG100" s="42"/>
    </row>
    <row r="101" spans="1:33" s="31" customFormat="1" ht="20.100000000000001" customHeight="1" x14ac:dyDescent="0.15">
      <c r="B101" s="327" t="s">
        <v>74</v>
      </c>
      <c r="C101" s="327"/>
      <c r="D101" s="327"/>
      <c r="E101" s="359" t="s">
        <v>75</v>
      </c>
      <c r="F101" s="359"/>
      <c r="G101" s="359"/>
      <c r="H101" s="327" t="s">
        <v>76</v>
      </c>
      <c r="I101" s="327"/>
      <c r="J101" s="327"/>
      <c r="K101" s="327"/>
      <c r="L101" s="327"/>
      <c r="M101" s="327"/>
      <c r="N101" s="327"/>
      <c r="O101" s="327"/>
      <c r="P101" s="327"/>
      <c r="Q101" s="327" t="s">
        <v>61</v>
      </c>
      <c r="R101" s="327"/>
      <c r="S101" s="327"/>
      <c r="T101" s="327"/>
      <c r="U101" s="327"/>
      <c r="V101" s="327"/>
      <c r="W101" s="327"/>
      <c r="X101" s="327"/>
      <c r="Y101" s="327"/>
      <c r="Z101" s="327"/>
      <c r="AA101" s="327"/>
      <c r="AB101" s="327" t="s">
        <v>77</v>
      </c>
      <c r="AC101" s="327"/>
      <c r="AD101" s="327"/>
      <c r="AG101" s="42"/>
    </row>
    <row r="102" spans="1:33" s="31" customFormat="1" ht="20.100000000000001" customHeight="1" x14ac:dyDescent="0.15">
      <c r="B102" s="327"/>
      <c r="C102" s="327"/>
      <c r="D102" s="327"/>
      <c r="E102" s="359"/>
      <c r="F102" s="359"/>
      <c r="G102" s="359"/>
      <c r="H102" s="327" t="s">
        <v>78</v>
      </c>
      <c r="I102" s="327"/>
      <c r="J102" s="327"/>
      <c r="K102" s="327"/>
      <c r="L102" s="327"/>
      <c r="M102" s="327" t="s">
        <v>79</v>
      </c>
      <c r="N102" s="327"/>
      <c r="O102" s="327"/>
      <c r="P102" s="327"/>
      <c r="Q102" s="327"/>
      <c r="R102" s="327"/>
      <c r="S102" s="327"/>
      <c r="T102" s="327"/>
      <c r="U102" s="327"/>
      <c r="V102" s="327"/>
      <c r="W102" s="327"/>
      <c r="X102" s="327"/>
      <c r="Y102" s="327"/>
      <c r="Z102" s="327"/>
      <c r="AA102" s="327"/>
      <c r="AB102" s="327"/>
      <c r="AC102" s="327"/>
      <c r="AD102" s="327"/>
      <c r="AG102" s="42"/>
    </row>
    <row r="103" spans="1:33" s="31" customFormat="1" ht="16.5" customHeight="1" x14ac:dyDescent="0.15">
      <c r="B103" s="329"/>
      <c r="C103" s="329"/>
      <c r="D103" s="329"/>
      <c r="E103" s="352"/>
      <c r="F103" s="352"/>
      <c r="G103" s="352"/>
      <c r="H103" s="352"/>
      <c r="I103" s="352"/>
      <c r="J103" s="352"/>
      <c r="K103" s="352"/>
      <c r="L103" s="352"/>
      <c r="M103" s="352"/>
      <c r="N103" s="352"/>
      <c r="O103" s="352"/>
      <c r="P103" s="352"/>
      <c r="Q103" s="353"/>
      <c r="R103" s="354"/>
      <c r="S103" s="51" t="s">
        <v>111</v>
      </c>
      <c r="T103" s="355"/>
      <c r="U103" s="356"/>
      <c r="V103" s="51" t="s">
        <v>112</v>
      </c>
      <c r="W103" s="357"/>
      <c r="X103" s="354"/>
      <c r="Y103" s="51" t="s">
        <v>111</v>
      </c>
      <c r="Z103" s="355"/>
      <c r="AA103" s="358"/>
      <c r="AB103" s="352"/>
      <c r="AC103" s="352"/>
      <c r="AD103" s="352"/>
      <c r="AG103" s="42"/>
    </row>
    <row r="104" spans="1:33" s="31" customFormat="1" ht="9.9499999999999993" customHeight="1" x14ac:dyDescent="0.15">
      <c r="AG104" s="42"/>
    </row>
    <row r="105" spans="1:33" s="31" customFormat="1" ht="16.5" customHeight="1" x14ac:dyDescent="0.15">
      <c r="A105" s="31" t="s">
        <v>80</v>
      </c>
      <c r="AG105" s="42"/>
    </row>
    <row r="106" spans="1:33" s="37" customFormat="1" ht="5.0999999999999996" customHeight="1" x14ac:dyDescent="0.1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G106" s="42"/>
    </row>
    <row r="107" spans="1:33" s="37" customFormat="1" ht="15.75" customHeight="1" x14ac:dyDescent="0.15">
      <c r="A107" s="31"/>
      <c r="B107" s="380" t="s">
        <v>175</v>
      </c>
      <c r="C107" s="339"/>
      <c r="D107" s="339"/>
      <c r="E107" s="339"/>
      <c r="F107" s="339"/>
      <c r="G107" s="381"/>
      <c r="H107" s="382"/>
      <c r="I107" s="383"/>
      <c r="J107" s="383"/>
      <c r="K107" s="383"/>
      <c r="L107" s="383"/>
      <c r="M107" s="383"/>
      <c r="N107" s="383"/>
      <c r="O107" s="383"/>
      <c r="P107" s="384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77">
        <v>0</v>
      </c>
      <c r="AG107" s="42"/>
    </row>
    <row r="108" spans="1:33" s="37" customFormat="1" ht="20.100000000000001" customHeight="1" x14ac:dyDescent="0.15">
      <c r="B108" s="327" t="s">
        <v>74</v>
      </c>
      <c r="C108" s="327"/>
      <c r="D108" s="327"/>
      <c r="E108" s="359" t="s">
        <v>75</v>
      </c>
      <c r="F108" s="359"/>
      <c r="G108" s="359"/>
      <c r="H108" s="327" t="s">
        <v>76</v>
      </c>
      <c r="I108" s="327"/>
      <c r="J108" s="327"/>
      <c r="K108" s="327"/>
      <c r="L108" s="327"/>
      <c r="M108" s="327"/>
      <c r="N108" s="327"/>
      <c r="O108" s="327"/>
      <c r="P108" s="327"/>
      <c r="Q108" s="327" t="s">
        <v>61</v>
      </c>
      <c r="R108" s="327"/>
      <c r="S108" s="327"/>
      <c r="T108" s="327"/>
      <c r="U108" s="327"/>
      <c r="V108" s="327"/>
      <c r="W108" s="327"/>
      <c r="X108" s="327"/>
      <c r="Y108" s="327"/>
      <c r="Z108" s="327"/>
      <c r="AA108" s="327"/>
      <c r="AB108" s="327" t="s">
        <v>77</v>
      </c>
      <c r="AC108" s="327"/>
      <c r="AD108" s="327"/>
      <c r="AG108" s="42"/>
    </row>
    <row r="109" spans="1:33" s="31" customFormat="1" ht="20.100000000000001" customHeight="1" x14ac:dyDescent="0.15">
      <c r="A109" s="37"/>
      <c r="B109" s="327"/>
      <c r="C109" s="327"/>
      <c r="D109" s="327"/>
      <c r="E109" s="359"/>
      <c r="F109" s="359"/>
      <c r="G109" s="359"/>
      <c r="H109" s="327" t="s">
        <v>79</v>
      </c>
      <c r="I109" s="327"/>
      <c r="J109" s="327"/>
      <c r="K109" s="378" t="s">
        <v>81</v>
      </c>
      <c r="L109" s="378"/>
      <c r="M109" s="378"/>
      <c r="N109" s="379" t="s">
        <v>82</v>
      </c>
      <c r="O109" s="379"/>
      <c r="P109" s="379"/>
      <c r="Q109" s="327"/>
      <c r="R109" s="327"/>
      <c r="S109" s="327"/>
      <c r="T109" s="327"/>
      <c r="U109" s="327"/>
      <c r="V109" s="327"/>
      <c r="W109" s="327"/>
      <c r="X109" s="327"/>
      <c r="Y109" s="327"/>
      <c r="Z109" s="327"/>
      <c r="AA109" s="327"/>
      <c r="AB109" s="327"/>
      <c r="AC109" s="327"/>
      <c r="AD109" s="327"/>
      <c r="AE109" s="37"/>
      <c r="AG109" s="42"/>
    </row>
    <row r="110" spans="1:33" s="31" customFormat="1" ht="16.5" customHeight="1" x14ac:dyDescent="0.15">
      <c r="B110" s="329"/>
      <c r="C110" s="329"/>
      <c r="D110" s="329"/>
      <c r="E110" s="352"/>
      <c r="F110" s="352"/>
      <c r="G110" s="352"/>
      <c r="H110" s="352"/>
      <c r="I110" s="352"/>
      <c r="J110" s="352"/>
      <c r="K110" s="352"/>
      <c r="L110" s="352"/>
      <c r="M110" s="352"/>
      <c r="N110" s="352"/>
      <c r="O110" s="352"/>
      <c r="P110" s="352"/>
      <c r="Q110" s="353"/>
      <c r="R110" s="354"/>
      <c r="S110" s="51" t="s">
        <v>111</v>
      </c>
      <c r="T110" s="355"/>
      <c r="U110" s="356"/>
      <c r="V110" s="51" t="s">
        <v>112</v>
      </c>
      <c r="W110" s="357"/>
      <c r="X110" s="354"/>
      <c r="Y110" s="51" t="s">
        <v>111</v>
      </c>
      <c r="Z110" s="355"/>
      <c r="AA110" s="358"/>
      <c r="AB110" s="352"/>
      <c r="AC110" s="352"/>
      <c r="AD110" s="352"/>
      <c r="AG110" s="42"/>
    </row>
    <row r="111" spans="1:33" s="31" customFormat="1" ht="9.9499999999999993" customHeight="1" x14ac:dyDescent="0.15">
      <c r="AG111" s="42"/>
    </row>
    <row r="112" spans="1:33" s="31" customFormat="1" ht="16.5" customHeight="1" x14ac:dyDescent="0.15">
      <c r="A112" s="31" t="s">
        <v>83</v>
      </c>
      <c r="AG112" s="42"/>
    </row>
    <row r="113" spans="1:33" s="31" customFormat="1" ht="5.0999999999999996" customHeight="1" x14ac:dyDescent="0.15">
      <c r="AG113" s="42"/>
    </row>
    <row r="114" spans="1:33" s="31" customFormat="1" ht="16.5" customHeight="1" x14ac:dyDescent="0.15">
      <c r="B114" s="31" t="s">
        <v>305</v>
      </c>
      <c r="G114" s="377"/>
      <c r="H114" s="377"/>
      <c r="I114" s="377"/>
      <c r="J114" s="377"/>
      <c r="K114" s="377"/>
      <c r="L114" s="377"/>
      <c r="M114" s="31" t="s">
        <v>84</v>
      </c>
      <c r="N114" s="52" t="s">
        <v>85</v>
      </c>
      <c r="AG114" s="42"/>
    </row>
    <row r="115" spans="1:33" ht="9.9499999999999993" customHeight="1" x14ac:dyDescent="0.15">
      <c r="A115" s="31"/>
      <c r="B115" s="31"/>
      <c r="C115" s="31"/>
      <c r="D115" s="31"/>
      <c r="E115" s="31"/>
      <c r="F115" s="31"/>
      <c r="G115" s="72"/>
      <c r="H115" s="72"/>
      <c r="I115" s="72"/>
      <c r="J115" s="72"/>
      <c r="K115" s="72"/>
      <c r="L115" s="72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33" ht="16.5" customHeight="1" x14ac:dyDescent="0.15">
      <c r="A116" s="31" t="s">
        <v>302</v>
      </c>
    </row>
    <row r="117" spans="1:33" ht="5.0999999999999996" customHeight="1" x14ac:dyDescent="0.15"/>
    <row r="118" spans="1:33" ht="16.5" customHeight="1" x14ac:dyDescent="0.15">
      <c r="B118" s="74"/>
      <c r="C118" s="75" t="s">
        <v>303</v>
      </c>
      <c r="AF118" s="76" t="b">
        <v>0</v>
      </c>
    </row>
    <row r="119" spans="1:33" ht="13.5" customHeight="1" x14ac:dyDescent="0.15">
      <c r="C119" s="75" t="s">
        <v>304</v>
      </c>
    </row>
    <row r="120" spans="1:33" ht="3.75" customHeight="1" x14ac:dyDescent="0.15">
      <c r="C120" s="75"/>
    </row>
    <row r="121" spans="1:33" ht="16.5" customHeight="1" x14ac:dyDescent="0.15">
      <c r="C121" s="75"/>
    </row>
    <row r="122" spans="1:33" ht="16.350000000000001" customHeight="1" x14ac:dyDescent="0.15"/>
  </sheetData>
  <sheetProtection password="F443" sheet="1" objects="1" scenarios="1" selectLockedCells="1"/>
  <dataConsolidate/>
  <mergeCells count="382">
    <mergeCell ref="N51:U51"/>
    <mergeCell ref="V51:AC51"/>
    <mergeCell ref="N52:U52"/>
    <mergeCell ref="V52:AC52"/>
    <mergeCell ref="N53:U53"/>
    <mergeCell ref="V53:AC53"/>
    <mergeCell ref="E18:F18"/>
    <mergeCell ref="M31:R31"/>
    <mergeCell ref="M29:R29"/>
    <mergeCell ref="M30:R30"/>
    <mergeCell ref="M28:R28"/>
    <mergeCell ref="F29:K29"/>
    <mergeCell ref="F30:K30"/>
    <mergeCell ref="J33:M33"/>
    <mergeCell ref="F33:I33"/>
    <mergeCell ref="M27:S27"/>
    <mergeCell ref="W19:X19"/>
    <mergeCell ref="Y19:Z19"/>
    <mergeCell ref="AA19:AB19"/>
    <mergeCell ref="AC19:AD19"/>
    <mergeCell ref="Q19:R19"/>
    <mergeCell ref="S19:T19"/>
    <mergeCell ref="C33:E33"/>
    <mergeCell ref="C34:E34"/>
    <mergeCell ref="AB91:AD92"/>
    <mergeCell ref="H92:L92"/>
    <mergeCell ref="F27:L27"/>
    <mergeCell ref="F28:K28"/>
    <mergeCell ref="F31:K31"/>
    <mergeCell ref="K19:L19"/>
    <mergeCell ref="M19:N19"/>
    <mergeCell ref="O19:P19"/>
    <mergeCell ref="B21:AD22"/>
    <mergeCell ref="R36:U36"/>
    <mergeCell ref="R37:U37"/>
    <mergeCell ref="R39:U39"/>
    <mergeCell ref="V38:Y38"/>
    <mergeCell ref="Z38:AC38"/>
    <mergeCell ref="C57:M57"/>
    <mergeCell ref="C58:M58"/>
    <mergeCell ref="C46:H46"/>
    <mergeCell ref="C51:M51"/>
    <mergeCell ref="C52:M52"/>
    <mergeCell ref="C53:M53"/>
    <mergeCell ref="N57:U57"/>
    <mergeCell ref="V57:AC57"/>
    <mergeCell ref="N58:U58"/>
    <mergeCell ref="V58:AC58"/>
    <mergeCell ref="G114:L114"/>
    <mergeCell ref="Q93:R93"/>
    <mergeCell ref="T93:U93"/>
    <mergeCell ref="W93:X93"/>
    <mergeCell ref="Z93:AA93"/>
    <mergeCell ref="Q108:AA109"/>
    <mergeCell ref="Q110:R110"/>
    <mergeCell ref="T110:U110"/>
    <mergeCell ref="W110:X110"/>
    <mergeCell ref="Z110:AA110"/>
    <mergeCell ref="H109:J109"/>
    <mergeCell ref="K109:M109"/>
    <mergeCell ref="N109:P109"/>
    <mergeCell ref="B107:G107"/>
    <mergeCell ref="H107:P107"/>
    <mergeCell ref="B93:D93"/>
    <mergeCell ref="E93:G93"/>
    <mergeCell ref="H93:L93"/>
    <mergeCell ref="M93:P93"/>
    <mergeCell ref="AC18:AD18"/>
    <mergeCell ref="AC14:AD14"/>
    <mergeCell ref="B17:D17"/>
    <mergeCell ref="E17:F17"/>
    <mergeCell ref="G17:H17"/>
    <mergeCell ref="I17:J17"/>
    <mergeCell ref="K17:L17"/>
    <mergeCell ref="M17:N17"/>
    <mergeCell ref="O17:P17"/>
    <mergeCell ref="Q17:R17"/>
    <mergeCell ref="S17:T17"/>
    <mergeCell ref="AC16:AD16"/>
    <mergeCell ref="U17:V17"/>
    <mergeCell ref="W17:X17"/>
    <mergeCell ref="Y17:Z17"/>
    <mergeCell ref="AA17:AB17"/>
    <mergeCell ref="AC17:AD17"/>
    <mergeCell ref="S16:T16"/>
    <mergeCell ref="W15:X15"/>
    <mergeCell ref="Y15:Z15"/>
    <mergeCell ref="AA15:AB15"/>
    <mergeCell ref="AC15:AD15"/>
    <mergeCell ref="U19:V19"/>
    <mergeCell ref="B16:D16"/>
    <mergeCell ref="B18:D18"/>
    <mergeCell ref="Q14:R14"/>
    <mergeCell ref="S14:T14"/>
    <mergeCell ref="U14:V14"/>
    <mergeCell ref="I14:J14"/>
    <mergeCell ref="I18:J18"/>
    <mergeCell ref="K18:L18"/>
    <mergeCell ref="M18:N18"/>
    <mergeCell ref="O18:P18"/>
    <mergeCell ref="Q18:R18"/>
    <mergeCell ref="S18:T18"/>
    <mergeCell ref="AC12:AD12"/>
    <mergeCell ref="Q12:R12"/>
    <mergeCell ref="S12:T12"/>
    <mergeCell ref="U12:V12"/>
    <mergeCell ref="E11:F11"/>
    <mergeCell ref="G11:H11"/>
    <mergeCell ref="E14:F14"/>
    <mergeCell ref="G14:H14"/>
    <mergeCell ref="B19:D19"/>
    <mergeCell ref="E19:F19"/>
    <mergeCell ref="G19:H19"/>
    <mergeCell ref="I19:J19"/>
    <mergeCell ref="W14:X14"/>
    <mergeCell ref="Y14:Z14"/>
    <mergeCell ref="AA14:AB14"/>
    <mergeCell ref="W16:X16"/>
    <mergeCell ref="Y16:Z16"/>
    <mergeCell ref="U16:V16"/>
    <mergeCell ref="AA16:AB16"/>
    <mergeCell ref="G18:H18"/>
    <mergeCell ref="U18:V18"/>
    <mergeCell ref="W18:X18"/>
    <mergeCell ref="Y18:Z18"/>
    <mergeCell ref="AA18:AB18"/>
    <mergeCell ref="A3:AE3"/>
    <mergeCell ref="B68:R68"/>
    <mergeCell ref="W12:X12"/>
    <mergeCell ref="Y12:Z12"/>
    <mergeCell ref="AA12:AB12"/>
    <mergeCell ref="E20:F20"/>
    <mergeCell ref="G20:H20"/>
    <mergeCell ref="I20:J20"/>
    <mergeCell ref="K20:L20"/>
    <mergeCell ref="M20:N20"/>
    <mergeCell ref="O20:P20"/>
    <mergeCell ref="AC20:AD20"/>
    <mergeCell ref="Q20:R20"/>
    <mergeCell ref="S20:T20"/>
    <mergeCell ref="U20:V20"/>
    <mergeCell ref="W20:X20"/>
    <mergeCell ref="Y20:Z20"/>
    <mergeCell ref="AA20:AB20"/>
    <mergeCell ref="AC13:AD13"/>
    <mergeCell ref="AC11:AD11"/>
    <mergeCell ref="E12:F12"/>
    <mergeCell ref="G12:H12"/>
    <mergeCell ref="I12:J12"/>
    <mergeCell ref="K12:L12"/>
    <mergeCell ref="B12:D12"/>
    <mergeCell ref="B20:D20"/>
    <mergeCell ref="B11:D11"/>
    <mergeCell ref="B13:D13"/>
    <mergeCell ref="B14:D14"/>
    <mergeCell ref="M13:N13"/>
    <mergeCell ref="O13:P13"/>
    <mergeCell ref="Q13:R13"/>
    <mergeCell ref="S13:T13"/>
    <mergeCell ref="B15:D15"/>
    <mergeCell ref="E15:F15"/>
    <mergeCell ref="G15:H15"/>
    <mergeCell ref="I15:J15"/>
    <mergeCell ref="K15:L15"/>
    <mergeCell ref="M12:N12"/>
    <mergeCell ref="O12:P12"/>
    <mergeCell ref="U13:V13"/>
    <mergeCell ref="E13:F13"/>
    <mergeCell ref="I16:J16"/>
    <mergeCell ref="K16:L16"/>
    <mergeCell ref="M16:N16"/>
    <mergeCell ref="O16:P16"/>
    <mergeCell ref="Q16:R16"/>
    <mergeCell ref="M15:N15"/>
    <mergeCell ref="O15:P15"/>
    <mergeCell ref="Q15:R15"/>
    <mergeCell ref="S15:T15"/>
    <mergeCell ref="U15:V15"/>
    <mergeCell ref="E16:F16"/>
    <mergeCell ref="G16:H16"/>
    <mergeCell ref="F65:U65"/>
    <mergeCell ref="V65:AA65"/>
    <mergeCell ref="W66:AA66"/>
    <mergeCell ref="W67:AA67"/>
    <mergeCell ref="K67:L67"/>
    <mergeCell ref="S11:T11"/>
    <mergeCell ref="U11:V11"/>
    <mergeCell ref="W11:X11"/>
    <mergeCell ref="G13:H13"/>
    <mergeCell ref="I13:J13"/>
    <mergeCell ref="K13:L13"/>
    <mergeCell ref="AA11:AB11"/>
    <mergeCell ref="M14:N14"/>
    <mergeCell ref="O14:P14"/>
    <mergeCell ref="Y11:Z11"/>
    <mergeCell ref="W13:X13"/>
    <mergeCell ref="Y13:Z13"/>
    <mergeCell ref="AA13:AB13"/>
    <mergeCell ref="I11:J11"/>
    <mergeCell ref="K11:L11"/>
    <mergeCell ref="M11:N11"/>
    <mergeCell ref="O11:P11"/>
    <mergeCell ref="Q11:R11"/>
    <mergeCell ref="K14:L14"/>
    <mergeCell ref="A1:F1"/>
    <mergeCell ref="L85:O85"/>
    <mergeCell ref="L86:O86"/>
    <mergeCell ref="AB110:AD110"/>
    <mergeCell ref="F76:H76"/>
    <mergeCell ref="J76:L76"/>
    <mergeCell ref="N76:P76"/>
    <mergeCell ref="R76:T76"/>
    <mergeCell ref="L84:O84"/>
    <mergeCell ref="B110:D110"/>
    <mergeCell ref="E110:G110"/>
    <mergeCell ref="H110:J110"/>
    <mergeCell ref="K110:M110"/>
    <mergeCell ref="N110:P110"/>
    <mergeCell ref="AB93:AD93"/>
    <mergeCell ref="B108:D109"/>
    <mergeCell ref="E108:G109"/>
    <mergeCell ref="H108:P108"/>
    <mergeCell ref="AB108:AD109"/>
    <mergeCell ref="M92:P92"/>
    <mergeCell ref="B69:AB70"/>
    <mergeCell ref="B71:AB72"/>
    <mergeCell ref="B91:D92"/>
    <mergeCell ref="E91:G92"/>
    <mergeCell ref="AB96:AD97"/>
    <mergeCell ref="H97:L97"/>
    <mergeCell ref="M97:P97"/>
    <mergeCell ref="B98:D98"/>
    <mergeCell ref="E98:G98"/>
    <mergeCell ref="H98:L98"/>
    <mergeCell ref="M98:P98"/>
    <mergeCell ref="Q98:R98"/>
    <mergeCell ref="T98:U98"/>
    <mergeCell ref="W98:X98"/>
    <mergeCell ref="Z98:AA98"/>
    <mergeCell ref="AB98:AD98"/>
    <mergeCell ref="B96:D97"/>
    <mergeCell ref="E96:G97"/>
    <mergeCell ref="H96:P96"/>
    <mergeCell ref="Q96:AA97"/>
    <mergeCell ref="AB101:AD102"/>
    <mergeCell ref="H102:L102"/>
    <mergeCell ref="M102:P102"/>
    <mergeCell ref="B103:D103"/>
    <mergeCell ref="E103:G103"/>
    <mergeCell ref="H103:L103"/>
    <mergeCell ref="M103:P103"/>
    <mergeCell ref="Q103:R103"/>
    <mergeCell ref="T103:U103"/>
    <mergeCell ref="W103:X103"/>
    <mergeCell ref="Z103:AA103"/>
    <mergeCell ref="AB103:AD103"/>
    <mergeCell ref="B101:D102"/>
    <mergeCell ref="E101:G102"/>
    <mergeCell ref="H101:P101"/>
    <mergeCell ref="Q101:AA102"/>
    <mergeCell ref="Q91:AA92"/>
    <mergeCell ref="H91:P91"/>
    <mergeCell ref="B65:E65"/>
    <mergeCell ref="B66:E67"/>
    <mergeCell ref="N54:U54"/>
    <mergeCell ref="V54:AC54"/>
    <mergeCell ref="N55:U55"/>
    <mergeCell ref="V55:AC55"/>
    <mergeCell ref="N56:U56"/>
    <mergeCell ref="V56:AC56"/>
    <mergeCell ref="C54:M54"/>
    <mergeCell ref="C55:M55"/>
    <mergeCell ref="C56:M56"/>
    <mergeCell ref="N66:N67"/>
    <mergeCell ref="G66:H66"/>
    <mergeCell ref="I66:J66"/>
    <mergeCell ref="G67:H67"/>
    <mergeCell ref="I67:J67"/>
    <mergeCell ref="K66:L66"/>
    <mergeCell ref="P79:AB79"/>
    <mergeCell ref="O66:P67"/>
    <mergeCell ref="Q66:R67"/>
    <mergeCell ref="S66:T67"/>
    <mergeCell ref="U66:U67"/>
    <mergeCell ref="C35:E35"/>
    <mergeCell ref="C36:E36"/>
    <mergeCell ref="C37:E37"/>
    <mergeCell ref="C39:E39"/>
    <mergeCell ref="C40:E40"/>
    <mergeCell ref="C41:E41"/>
    <mergeCell ref="C42:E42"/>
    <mergeCell ref="C38:E38"/>
    <mergeCell ref="C43:E43"/>
    <mergeCell ref="Z43:AC43"/>
    <mergeCell ref="V33:Y33"/>
    <mergeCell ref="V34:Y34"/>
    <mergeCell ref="V35:Y35"/>
    <mergeCell ref="V36:Y36"/>
    <mergeCell ref="V37:Y37"/>
    <mergeCell ref="V39:Y39"/>
    <mergeCell ref="V40:Y40"/>
    <mergeCell ref="V41:Y41"/>
    <mergeCell ref="V42:Y42"/>
    <mergeCell ref="V43:Y43"/>
    <mergeCell ref="Z33:AC33"/>
    <mergeCell ref="Z34:AC34"/>
    <mergeCell ref="Z35:AC35"/>
    <mergeCell ref="Z36:AC36"/>
    <mergeCell ref="Z37:AC37"/>
    <mergeCell ref="Z39:AC39"/>
    <mergeCell ref="Z40:AC40"/>
    <mergeCell ref="Z41:AC41"/>
    <mergeCell ref="Z42:AC42"/>
    <mergeCell ref="R33:U33"/>
    <mergeCell ref="R34:U34"/>
    <mergeCell ref="R35:U35"/>
    <mergeCell ref="J43:M43"/>
    <mergeCell ref="J38:M38"/>
    <mergeCell ref="R40:U40"/>
    <mergeCell ref="R41:U41"/>
    <mergeCell ref="R42:U42"/>
    <mergeCell ref="R43:U43"/>
    <mergeCell ref="N33:Q33"/>
    <mergeCell ref="N34:Q34"/>
    <mergeCell ref="N35:Q35"/>
    <mergeCell ref="N36:Q36"/>
    <mergeCell ref="N37:Q37"/>
    <mergeCell ref="N39:Q39"/>
    <mergeCell ref="N40:Q40"/>
    <mergeCell ref="N41:Q41"/>
    <mergeCell ref="N42:Q42"/>
    <mergeCell ref="N43:Q43"/>
    <mergeCell ref="N38:Q38"/>
    <mergeCell ref="R38:U38"/>
    <mergeCell ref="Z44:AC44"/>
    <mergeCell ref="C27:E27"/>
    <mergeCell ref="C28:E28"/>
    <mergeCell ref="C29:E29"/>
    <mergeCell ref="C30:E30"/>
    <mergeCell ref="C31:E31"/>
    <mergeCell ref="F34:I34"/>
    <mergeCell ref="F35:I35"/>
    <mergeCell ref="F36:I36"/>
    <mergeCell ref="F37:I37"/>
    <mergeCell ref="F39:I39"/>
    <mergeCell ref="F40:I40"/>
    <mergeCell ref="F41:I41"/>
    <mergeCell ref="F42:I42"/>
    <mergeCell ref="F43:I43"/>
    <mergeCell ref="F38:I38"/>
    <mergeCell ref="J34:M34"/>
    <mergeCell ref="J35:M35"/>
    <mergeCell ref="J36:M36"/>
    <mergeCell ref="J37:M37"/>
    <mergeCell ref="J39:M39"/>
    <mergeCell ref="J40:M40"/>
    <mergeCell ref="J41:M41"/>
    <mergeCell ref="J42:M42"/>
    <mergeCell ref="Q46:V46"/>
    <mergeCell ref="I46:N46"/>
    <mergeCell ref="W46:AB46"/>
    <mergeCell ref="B7:G7"/>
    <mergeCell ref="B8:F8"/>
    <mergeCell ref="T7:Y7"/>
    <mergeCell ref="T8:Y8"/>
    <mergeCell ref="Z7:AD7"/>
    <mergeCell ref="Z8:AD8"/>
    <mergeCell ref="N7:S7"/>
    <mergeCell ref="N8:S8"/>
    <mergeCell ref="T27:AC27"/>
    <mergeCell ref="T28:AB28"/>
    <mergeCell ref="T29:AB29"/>
    <mergeCell ref="T30:AB30"/>
    <mergeCell ref="T31:AB31"/>
    <mergeCell ref="H7:M7"/>
    <mergeCell ref="H8:M8"/>
    <mergeCell ref="C44:E44"/>
    <mergeCell ref="F44:I44"/>
    <mergeCell ref="J44:M44"/>
    <mergeCell ref="N44:Q44"/>
    <mergeCell ref="R44:U44"/>
    <mergeCell ref="V44:Y44"/>
  </mergeCells>
  <phoneticPr fontId="1"/>
  <dataValidations count="16">
    <dataValidation imeMode="hiragana" allowBlank="1" showInputMessage="1" showErrorMessage="1" sqref="P79:AB79 B39:B40 AD39:AD40 V51:V58 C51:C58 N51:N58 B50:B59 AD50:AD59 C50:AC50 C59:AC59"/>
    <dataValidation type="whole" imeMode="halfAlpha" operator="greaterThanOrEqual" allowBlank="1" showInputMessage="1" showErrorMessage="1" errorTitle="入力エラー" error="整数値(0以上)を入力してください" sqref="L84:O86 G114:L115 E110:P110 W66:W67 E93:P93 E98:P98 E103:P103 E12:F20">
      <formula1>0</formula1>
    </dataValidation>
    <dataValidation type="whole" imeMode="halfAlpha" allowBlank="1" showInputMessage="1" showErrorMessage="1" errorTitle="入力エラー" error="数値(0～12)を入力してください" sqref="B66:E67 G66:H66">
      <formula1>0</formula1>
      <formula2>12</formula2>
    </dataValidation>
    <dataValidation type="whole" imeMode="halfAlpha" allowBlank="1" showInputMessage="1" showErrorMessage="1" errorTitle="入力エラー" error="数値(0～12)を入力してください" sqref="G67:H67">
      <formula1>0</formula1>
      <formula2>12</formula2>
    </dataValidation>
    <dataValidation type="whole" imeMode="halfAlpha" allowBlank="1" showInputMessage="1" showErrorMessage="1" errorTitle="入力エラー" error="数値(0～59)を入力してください" sqref="K66:L67">
      <formula1>0</formula1>
      <formula2>59</formula2>
    </dataValidation>
    <dataValidation type="whole" imeMode="halfAlpha" allowBlank="1" showInputMessage="1" showErrorMessage="1" errorTitle="入力エラー" error="整数値(0～23)を入力してください" sqref="F76:H76 N76:P76 W93:X93 Q110:R110 W110:X110 Q93:R93 Q98:R98 W98:X98 Q103:R103 W103:X103">
      <formula1>0</formula1>
      <formula2>23</formula2>
    </dataValidation>
    <dataValidation type="whole" imeMode="halfAlpha" allowBlank="1" showInputMessage="1" showErrorMessage="1" errorTitle="入力エラー" error="整数値(0～59)を入力してください" sqref="J76:L76 R76:T76 Z93:AA93 Z110:AA110 T110:U110 T93:U93 T98:U98 Z98:AA98 T103:U103 Z103:AA103">
      <formula1>0</formula1>
      <formula2>59</formula2>
    </dataValidation>
    <dataValidation type="whole" imeMode="halfAlpha" allowBlank="1" showInputMessage="1" showErrorMessage="1" errorTitle="入力エラー" error="整数値(0～12)を入力してください" sqref="B110:D110 B93:D93 B98:D98 B103:D103">
      <formula1>0</formula1>
      <formula2>12</formula2>
    </dataValidation>
    <dataValidation type="whole" imeMode="halfAlpha" allowBlank="1" showInputMessage="1" showErrorMessage="1" errorTitle="入力エラー" error="整数値(0～365)を入力してください" sqref="AB110:AD110 AB93:AD93 AB98:AD98 AB103:AD103">
      <formula1>0</formula1>
      <formula2>365</formula2>
    </dataValidation>
    <dataValidation imeMode="halfAlpha" allowBlank="1" showInputMessage="1" showErrorMessage="1" sqref="E11:F11"/>
    <dataValidation imeMode="halfAlpha" operator="greaterThanOrEqual" allowBlank="1" showInputMessage="1" showErrorMessage="1" sqref="G12:AB20"/>
    <dataValidation type="whole" allowBlank="1" showInputMessage="1" showErrorMessage="1" sqref="B8 F9">
      <formula1>1</formula1>
      <formula2>12</formula2>
    </dataValidation>
    <dataValidation type="list" allowBlank="1" showInputMessage="1" showErrorMessage="1" sqref="H8">
      <formula1>$AH$8:$AH$15</formula1>
    </dataValidation>
    <dataValidation type="list" allowBlank="1" showInputMessage="1" showErrorMessage="1" sqref="N8">
      <formula1>$AI$8:$AI$10</formula1>
    </dataValidation>
    <dataValidation type="list" allowBlank="1" showInputMessage="1" showErrorMessage="1" sqref="T8">
      <formula1>$AJ$8:$AJ$9</formula1>
    </dataValidation>
    <dataValidation type="list" allowBlank="1" showInputMessage="1" showErrorMessage="1" sqref="Z8 AE8">
      <formula1>$AK$8:$AK$10</formula1>
    </dataValidation>
  </dataValidations>
  <pageMargins left="0.47244094488188981" right="0.55118110236220474" top="0.59055118110236227" bottom="0.31496062992125984" header="0.39370078740157483" footer="0.15748031496062992"/>
  <pageSetup paperSize="9" orientation="portrait" blackAndWhite="1" r:id="rId1"/>
  <headerFooter alignWithMargins="0"/>
  <rowBreaks count="1" manualBreakCount="1">
    <brk id="6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78</xdr:row>
                    <xdr:rowOff>0</xdr:rowOff>
                  </from>
                  <to>
                    <xdr:col>2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3">
              <controlPr defaultSize="0" autoFill="0" autoLine="0" autoPict="0">
                <anchor moveWithCells="1">
                  <from>
                    <xdr:col>7</xdr:col>
                    <xdr:colOff>171450</xdr:colOff>
                    <xdr:row>106</xdr:row>
                    <xdr:rowOff>28575</xdr:rowOff>
                  </from>
                  <to>
                    <xdr:col>10</xdr:col>
                    <xdr:colOff>95250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3">
              <controlPr defaultSize="0" autoFill="0" autoLine="0" autoPict="0">
                <anchor moveWithCells="1">
                  <from>
                    <xdr:col>11</xdr:col>
                    <xdr:colOff>114300</xdr:colOff>
                    <xdr:row>106</xdr:row>
                    <xdr:rowOff>28575</xdr:rowOff>
                  </from>
                  <to>
                    <xdr:col>15</xdr:col>
                    <xdr:colOff>190500</xdr:colOff>
                    <xdr:row>106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117</xdr:row>
                    <xdr:rowOff>0</xdr:rowOff>
                  </from>
                  <to>
                    <xdr:col>2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B2691"/>
  <sheetViews>
    <sheetView showGridLines="0" view="pageBreakPreview" zoomScaleNormal="100" zoomScaleSheetLayoutView="100" workbookViewId="0"/>
  </sheetViews>
  <sheetFormatPr defaultColWidth="2.625" defaultRowHeight="13.5" x14ac:dyDescent="0.15"/>
  <cols>
    <col min="1" max="28" width="2.625" style="17"/>
    <col min="29" max="32" width="2.625" style="17" customWidth="1"/>
    <col min="33" max="33" width="9" style="17" hidden="1" customWidth="1"/>
    <col min="34" max="34" width="12.125" style="17" hidden="1" customWidth="1"/>
    <col min="35" max="35" width="11" style="17" hidden="1" customWidth="1"/>
    <col min="36" max="36" width="10" style="17" hidden="1" customWidth="1"/>
    <col min="37" max="37" width="15" style="17" hidden="1" customWidth="1"/>
    <col min="38" max="38" width="15.125" style="17" hidden="1" customWidth="1"/>
    <col min="39" max="39" width="13.125" style="17" hidden="1" customWidth="1"/>
    <col min="40" max="40" width="11" style="17" hidden="1" customWidth="1"/>
    <col min="41" max="41" width="11.25" style="17" hidden="1" customWidth="1"/>
    <col min="42" max="42" width="13.625" style="17" hidden="1" customWidth="1"/>
    <col min="43" max="43" width="13.125" style="17" hidden="1" customWidth="1"/>
    <col min="44" max="45" width="11" style="17" hidden="1" customWidth="1"/>
    <col min="46" max="47" width="9" style="17" hidden="1" customWidth="1"/>
    <col min="48" max="48" width="11.375" style="17" hidden="1" customWidth="1"/>
    <col min="49" max="49" width="10.125" style="17" hidden="1" customWidth="1"/>
    <col min="50" max="50" width="10" style="17" hidden="1" customWidth="1"/>
    <col min="51" max="51" width="14.25" style="17" hidden="1" customWidth="1"/>
    <col min="52" max="52" width="14.125" style="17" hidden="1" customWidth="1"/>
    <col min="53" max="54" width="11" style="17" hidden="1" customWidth="1"/>
    <col min="55" max="16384" width="2.625" style="17"/>
  </cols>
  <sheetData>
    <row r="2" spans="2:54" ht="15" thickBot="1" x14ac:dyDescent="0.2">
      <c r="B2" s="49" t="s">
        <v>345</v>
      </c>
      <c r="AH2" s="116" t="s">
        <v>275</v>
      </c>
      <c r="AI2" s="116" t="str">
        <f>IF('＜様式1-2号＞算定額（見込）調書'!B8="", "", IF((16-'＜様式1-2号＞算定額（見込）調書'!B8)&gt;12, (16-'＜様式1-2号＞算定額（見込）調書'!B8)-12, (16-'＜様式1-2号＞算定額（見込）調書'!B8)))</f>
        <v/>
      </c>
      <c r="AV2" s="121" t="s">
        <v>238</v>
      </c>
    </row>
    <row r="3" spans="2:54" ht="15.75" customHeight="1" thickBot="1" x14ac:dyDescent="0.2">
      <c r="AO3" s="121" t="s">
        <v>247</v>
      </c>
      <c r="AR3" s="121" t="s">
        <v>246</v>
      </c>
      <c r="AV3" s="122" t="s">
        <v>212</v>
      </c>
      <c r="AW3" s="123" t="s">
        <v>213</v>
      </c>
      <c r="AX3" s="124" t="s">
        <v>214</v>
      </c>
      <c r="AY3" s="124" t="s">
        <v>210</v>
      </c>
      <c r="AZ3" s="124" t="s">
        <v>215</v>
      </c>
      <c r="BA3" s="124" t="s">
        <v>216</v>
      </c>
      <c r="BB3" s="125" t="s">
        <v>217</v>
      </c>
    </row>
    <row r="4" spans="2:54" ht="15.75" customHeight="1" x14ac:dyDescent="0.15">
      <c r="C4" s="217" t="s">
        <v>139</v>
      </c>
      <c r="D4" s="217"/>
      <c r="E4" s="217"/>
      <c r="F4" s="217"/>
      <c r="G4" s="217"/>
      <c r="H4" s="217"/>
      <c r="I4" s="217"/>
      <c r="J4" s="217" t="s">
        <v>127</v>
      </c>
      <c r="K4" s="217"/>
      <c r="L4" s="217"/>
      <c r="M4" s="217"/>
      <c r="N4" s="217"/>
      <c r="O4" s="217"/>
      <c r="P4" s="217"/>
      <c r="Q4" s="217" t="s">
        <v>144</v>
      </c>
      <c r="R4" s="217"/>
      <c r="S4" s="217"/>
      <c r="T4" s="217"/>
      <c r="U4" s="217"/>
      <c r="V4" s="217"/>
      <c r="W4" s="217"/>
      <c r="AH4" s="116" t="s">
        <v>189</v>
      </c>
      <c r="AI4" s="116" t="s">
        <v>144</v>
      </c>
      <c r="AJ4" s="116" t="s">
        <v>120</v>
      </c>
      <c r="AK4" s="116" t="s">
        <v>202</v>
      </c>
      <c r="AL4" s="116" t="s">
        <v>206</v>
      </c>
      <c r="AM4" s="116" t="s">
        <v>123</v>
      </c>
      <c r="AN4" s="126" t="s">
        <v>139</v>
      </c>
      <c r="AO4" s="127" t="s">
        <v>144</v>
      </c>
      <c r="AP4" s="128" t="s">
        <v>151</v>
      </c>
      <c r="AQ4" s="129" t="s">
        <v>152</v>
      </c>
      <c r="AR4" s="130" t="str">
        <f>AJ4</f>
        <v>年齢区分</v>
      </c>
      <c r="AS4" s="131" t="s">
        <v>223</v>
      </c>
      <c r="AV4" s="132" t="s">
        <v>234</v>
      </c>
      <c r="AW4" s="133" t="s">
        <v>235</v>
      </c>
      <c r="AX4" s="134" t="s">
        <v>198</v>
      </c>
      <c r="AY4" s="133" t="s">
        <v>203</v>
      </c>
      <c r="AZ4" s="133" t="s">
        <v>236</v>
      </c>
      <c r="BA4" s="135">
        <v>1</v>
      </c>
      <c r="BB4" s="136">
        <v>156550</v>
      </c>
    </row>
    <row r="5" spans="2:54" ht="15.75" customHeight="1" x14ac:dyDescent="0.15">
      <c r="C5" s="465" t="str">
        <f>IF('＜様式1号＞助成申込書'!$U$40=1, AN5, IF('＜様式1号＞助成申込書'!$U$40=2, AN6, IF('＜様式1号＞助成申込書'!$U$40=3, AN7, IF('＜様式1号＞助成申込書'!$U$40=3, AN8, ""))))</f>
        <v/>
      </c>
      <c r="D5" s="465"/>
      <c r="E5" s="465"/>
      <c r="F5" s="465"/>
      <c r="G5" s="465"/>
      <c r="H5" s="465"/>
      <c r="I5" s="465"/>
      <c r="J5" s="465">
        <f>SUM('＜様式1-2号＞算定額（見込）調書'!E12:E15)</f>
        <v>0</v>
      </c>
      <c r="K5" s="465"/>
      <c r="L5" s="465"/>
      <c r="M5" s="465"/>
      <c r="N5" s="465"/>
      <c r="O5" s="465"/>
      <c r="P5" s="465"/>
      <c r="Q5" s="217" t="str">
        <f>IFERROR(DGET(AO4:AQ11,"定員区分", AP13:AQ14),"")</f>
        <v/>
      </c>
      <c r="R5" s="217"/>
      <c r="S5" s="217"/>
      <c r="T5" s="217"/>
      <c r="U5" s="217"/>
      <c r="V5" s="217"/>
      <c r="W5" s="217"/>
      <c r="AH5" s="116" t="s">
        <v>190</v>
      </c>
      <c r="AI5" s="116" t="s">
        <v>156</v>
      </c>
      <c r="AJ5" s="116" t="s">
        <v>106</v>
      </c>
      <c r="AK5" s="119" t="s">
        <v>203</v>
      </c>
      <c r="AL5" s="116" t="s">
        <v>208</v>
      </c>
      <c r="AM5" s="118" t="s">
        <v>131</v>
      </c>
      <c r="AN5" s="137" t="s">
        <v>140</v>
      </c>
      <c r="AO5" s="138" t="str">
        <f t="shared" ref="AO5:AO11" si="0">AI5</f>
        <v>6人～12人</v>
      </c>
      <c r="AP5" s="139">
        <v>6</v>
      </c>
      <c r="AQ5" s="140">
        <v>12</v>
      </c>
      <c r="AR5" s="141" t="str">
        <f t="shared" ref="AR5:AR8" si="1">AJ5</f>
        <v>4歳以上児</v>
      </c>
      <c r="AS5" s="142">
        <v>34300</v>
      </c>
      <c r="AV5" s="143" t="s">
        <v>190</v>
      </c>
      <c r="AW5" s="144" t="s">
        <v>228</v>
      </c>
      <c r="AX5" s="134" t="s">
        <v>198</v>
      </c>
      <c r="AY5" s="134" t="s">
        <v>224</v>
      </c>
      <c r="AZ5" s="134" t="s">
        <v>207</v>
      </c>
      <c r="BA5" s="135">
        <v>0.75</v>
      </c>
      <c r="BB5" s="145">
        <v>148500</v>
      </c>
    </row>
    <row r="6" spans="2:54" ht="15.75" customHeight="1" x14ac:dyDescent="0.15">
      <c r="AH6" s="116" t="s">
        <v>191</v>
      </c>
      <c r="AI6" s="116" t="s">
        <v>145</v>
      </c>
      <c r="AJ6" s="116" t="s">
        <v>104</v>
      </c>
      <c r="AK6" s="119" t="s">
        <v>204</v>
      </c>
      <c r="AL6" s="116" t="s">
        <v>207</v>
      </c>
      <c r="AM6" s="118" t="s">
        <v>137</v>
      </c>
      <c r="AN6" s="137" t="s">
        <v>141</v>
      </c>
      <c r="AO6" s="138" t="str">
        <f t="shared" si="0"/>
        <v>13人～19人</v>
      </c>
      <c r="AP6" s="139">
        <v>13</v>
      </c>
      <c r="AQ6" s="140">
        <v>19</v>
      </c>
      <c r="AR6" s="141" t="str">
        <f t="shared" si="1"/>
        <v>3歳児</v>
      </c>
      <c r="AS6" s="142">
        <v>34200</v>
      </c>
      <c r="AV6" s="143" t="s">
        <v>190</v>
      </c>
      <c r="AW6" s="144" t="s">
        <v>228</v>
      </c>
      <c r="AX6" s="134" t="s">
        <v>198</v>
      </c>
      <c r="AY6" s="134" t="s">
        <v>224</v>
      </c>
      <c r="AZ6" s="134" t="s">
        <v>207</v>
      </c>
      <c r="BA6" s="135">
        <v>0.5</v>
      </c>
      <c r="BB6" s="145">
        <v>146090</v>
      </c>
    </row>
    <row r="7" spans="2:54" ht="15.75" customHeight="1" x14ac:dyDescent="0.15">
      <c r="C7" s="466" t="s">
        <v>189</v>
      </c>
      <c r="D7" s="467"/>
      <c r="E7" s="467"/>
      <c r="F7" s="467"/>
      <c r="G7" s="467"/>
      <c r="H7" s="467"/>
      <c r="I7" s="468"/>
      <c r="J7" s="217" t="s">
        <v>136</v>
      </c>
      <c r="K7" s="217"/>
      <c r="L7" s="217"/>
      <c r="M7" s="217"/>
      <c r="N7" s="217"/>
      <c r="O7" s="217"/>
      <c r="P7" s="217"/>
      <c r="Q7" s="217" t="s">
        <v>202</v>
      </c>
      <c r="R7" s="217"/>
      <c r="S7" s="217"/>
      <c r="T7" s="217"/>
      <c r="U7" s="217"/>
      <c r="V7" s="217"/>
      <c r="W7" s="217"/>
      <c r="X7" s="217" t="s">
        <v>206</v>
      </c>
      <c r="Y7" s="217"/>
      <c r="Z7" s="217"/>
      <c r="AA7" s="217"/>
      <c r="AB7" s="217"/>
      <c r="AC7" s="217"/>
      <c r="AD7" s="217"/>
      <c r="AH7" s="116" t="s">
        <v>192</v>
      </c>
      <c r="AI7" s="116" t="s">
        <v>146</v>
      </c>
      <c r="AJ7" s="116" t="s">
        <v>105</v>
      </c>
      <c r="AL7" s="116" t="s">
        <v>209</v>
      </c>
      <c r="AM7" s="120" t="s">
        <v>138</v>
      </c>
      <c r="AN7" s="137" t="s">
        <v>142</v>
      </c>
      <c r="AO7" s="138" t="str">
        <f t="shared" si="0"/>
        <v>20人～30人</v>
      </c>
      <c r="AP7" s="139">
        <v>20</v>
      </c>
      <c r="AQ7" s="140">
        <v>30</v>
      </c>
      <c r="AR7" s="141" t="str">
        <f t="shared" si="1"/>
        <v>1、2歳児</v>
      </c>
      <c r="AS7" s="142">
        <v>29500</v>
      </c>
      <c r="AV7" s="143" t="s">
        <v>190</v>
      </c>
      <c r="AW7" s="144" t="s">
        <v>228</v>
      </c>
      <c r="AX7" s="134" t="s">
        <v>198</v>
      </c>
      <c r="AY7" s="134" t="s">
        <v>224</v>
      </c>
      <c r="AZ7" s="134" t="s">
        <v>237</v>
      </c>
      <c r="BA7" s="135">
        <v>1</v>
      </c>
      <c r="BB7" s="145">
        <v>187860</v>
      </c>
    </row>
    <row r="8" spans="2:54" ht="15.75" customHeight="1" thickBot="1" x14ac:dyDescent="0.2">
      <c r="C8" s="462" t="str">
        <f>IF('＜様式1-2号＞算定額（見込）調書'!H8="", "", '＜様式1-2号＞算定額（見込）調書'!H8)</f>
        <v/>
      </c>
      <c r="D8" s="463"/>
      <c r="E8" s="463"/>
      <c r="F8" s="463"/>
      <c r="G8" s="463"/>
      <c r="H8" s="463"/>
      <c r="I8" s="464"/>
      <c r="J8" s="471" t="str">
        <f>IF('＜様式1-2号＞算定額（見込）調書'!N8="", "", '＜様式1-2号＞算定額（見込）調書'!N8)</f>
        <v/>
      </c>
      <c r="K8" s="471"/>
      <c r="L8" s="471"/>
      <c r="M8" s="471"/>
      <c r="N8" s="471"/>
      <c r="O8" s="471"/>
      <c r="P8" s="471"/>
      <c r="Q8" s="462" t="str">
        <f>IF('＜様式1-2号＞算定額（見込）調書'!T8="", "", '＜様式1-2号＞算定額（見込）調書'!T8)</f>
        <v/>
      </c>
      <c r="R8" s="463"/>
      <c r="S8" s="463"/>
      <c r="T8" s="463"/>
      <c r="U8" s="463"/>
      <c r="V8" s="463"/>
      <c r="W8" s="464"/>
      <c r="X8" s="465" t="str">
        <f>IF('＜様式1-2号＞算定額（見込）調書'!Z8="", "", '＜様式1-2号＞算定額（見込）調書'!Z8)</f>
        <v/>
      </c>
      <c r="Y8" s="465"/>
      <c r="Z8" s="465"/>
      <c r="AA8" s="465"/>
      <c r="AB8" s="465"/>
      <c r="AC8" s="465"/>
      <c r="AD8" s="465"/>
      <c r="AH8" s="116" t="s">
        <v>193</v>
      </c>
      <c r="AI8" s="116" t="s">
        <v>147</v>
      </c>
      <c r="AJ8" s="116" t="s">
        <v>103</v>
      </c>
      <c r="AN8" s="137" t="s">
        <v>143</v>
      </c>
      <c r="AO8" s="138" t="str">
        <f t="shared" si="0"/>
        <v>31人～40人</v>
      </c>
      <c r="AP8" s="139">
        <v>31</v>
      </c>
      <c r="AQ8" s="140">
        <v>40</v>
      </c>
      <c r="AR8" s="146" t="str">
        <f t="shared" si="1"/>
        <v>乳児</v>
      </c>
      <c r="AS8" s="147">
        <v>26600</v>
      </c>
      <c r="AV8" s="143" t="s">
        <v>190</v>
      </c>
      <c r="AW8" s="144" t="s">
        <v>228</v>
      </c>
      <c r="AX8" s="134" t="s">
        <v>198</v>
      </c>
      <c r="AY8" s="134" t="s">
        <v>224</v>
      </c>
      <c r="AZ8" s="134" t="s">
        <v>225</v>
      </c>
      <c r="BA8" s="135">
        <v>0.75</v>
      </c>
      <c r="BB8" s="145">
        <v>178190</v>
      </c>
    </row>
    <row r="9" spans="2:54" ht="15.75" customHeight="1" x14ac:dyDescent="0.15">
      <c r="R9" s="148"/>
      <c r="S9" s="148"/>
      <c r="T9" s="148"/>
      <c r="AH9" s="116" t="s">
        <v>194</v>
      </c>
      <c r="AI9" s="116" t="s">
        <v>148</v>
      </c>
      <c r="AO9" s="138" t="str">
        <f t="shared" si="0"/>
        <v>41人～50人</v>
      </c>
      <c r="AP9" s="139">
        <v>41</v>
      </c>
      <c r="AQ9" s="140">
        <v>50</v>
      </c>
      <c r="AV9" s="143" t="s">
        <v>190</v>
      </c>
      <c r="AW9" s="144" t="s">
        <v>228</v>
      </c>
      <c r="AX9" s="134" t="s">
        <v>198</v>
      </c>
      <c r="AY9" s="134" t="s">
        <v>224</v>
      </c>
      <c r="AZ9" s="134" t="s">
        <v>225</v>
      </c>
      <c r="BA9" s="135">
        <v>0.5</v>
      </c>
      <c r="BB9" s="145">
        <v>175300</v>
      </c>
    </row>
    <row r="10" spans="2:54" ht="15" x14ac:dyDescent="0.15">
      <c r="B10" s="32" t="s">
        <v>44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AH10" s="116" t="s">
        <v>195</v>
      </c>
      <c r="AI10" s="116" t="s">
        <v>149</v>
      </c>
      <c r="AO10" s="138" t="str">
        <f t="shared" si="0"/>
        <v>51人～60人</v>
      </c>
      <c r="AP10" s="139">
        <v>51</v>
      </c>
      <c r="AQ10" s="140">
        <v>60</v>
      </c>
      <c r="AV10" s="143" t="s">
        <v>190</v>
      </c>
      <c r="AW10" s="144" t="s">
        <v>228</v>
      </c>
      <c r="AX10" s="134" t="s">
        <v>199</v>
      </c>
      <c r="AY10" s="134" t="s">
        <v>224</v>
      </c>
      <c r="AZ10" s="134" t="s">
        <v>207</v>
      </c>
      <c r="BA10" s="135">
        <v>1</v>
      </c>
      <c r="BB10" s="145">
        <v>164750</v>
      </c>
    </row>
    <row r="11" spans="2:54" ht="7.5" customHeight="1" thickBot="1" x14ac:dyDescent="0.2">
      <c r="B11" s="32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AH11" s="116" t="s">
        <v>196</v>
      </c>
      <c r="AI11" s="116" t="s">
        <v>150</v>
      </c>
      <c r="AO11" s="150" t="str">
        <f t="shared" si="0"/>
        <v>61人～</v>
      </c>
      <c r="AP11" s="151">
        <v>61</v>
      </c>
      <c r="AQ11" s="152">
        <v>99999</v>
      </c>
      <c r="AV11" s="143" t="s">
        <v>190</v>
      </c>
      <c r="AW11" s="144" t="s">
        <v>228</v>
      </c>
      <c r="AX11" s="134" t="s">
        <v>199</v>
      </c>
      <c r="AY11" s="134" t="s">
        <v>224</v>
      </c>
      <c r="AZ11" s="134" t="s">
        <v>207</v>
      </c>
      <c r="BA11" s="135">
        <v>0.75</v>
      </c>
      <c r="BB11" s="145">
        <v>155700</v>
      </c>
    </row>
    <row r="12" spans="2:54" ht="14.25" thickBot="1" x14ac:dyDescent="0.2">
      <c r="C12" s="472" t="s">
        <v>120</v>
      </c>
      <c r="D12" s="473"/>
      <c r="E12" s="473"/>
      <c r="F12" s="474"/>
      <c r="G12" s="478" t="s">
        <v>221</v>
      </c>
      <c r="H12" s="479"/>
      <c r="I12" s="479"/>
      <c r="J12" s="479"/>
      <c r="K12" s="479"/>
      <c r="L12" s="479"/>
      <c r="M12" s="479"/>
      <c r="N12" s="480"/>
      <c r="AH12" s="116" t="s">
        <v>197</v>
      </c>
      <c r="AV12" s="143" t="s">
        <v>190</v>
      </c>
      <c r="AW12" s="144" t="s">
        <v>228</v>
      </c>
      <c r="AX12" s="134" t="s">
        <v>199</v>
      </c>
      <c r="AY12" s="134" t="s">
        <v>224</v>
      </c>
      <c r="AZ12" s="134" t="s">
        <v>207</v>
      </c>
      <c r="BA12" s="135">
        <v>0.5</v>
      </c>
      <c r="BB12" s="145">
        <v>152320</v>
      </c>
    </row>
    <row r="13" spans="2:54" x14ac:dyDescent="0.15">
      <c r="C13" s="475"/>
      <c r="D13" s="476"/>
      <c r="E13" s="476"/>
      <c r="F13" s="477"/>
      <c r="G13" s="481"/>
      <c r="H13" s="482"/>
      <c r="I13" s="482"/>
      <c r="J13" s="482"/>
      <c r="K13" s="482"/>
      <c r="L13" s="482"/>
      <c r="M13" s="482"/>
      <c r="N13" s="483"/>
      <c r="AP13" s="130" t="s">
        <v>151</v>
      </c>
      <c r="AQ13" s="131" t="s">
        <v>152</v>
      </c>
      <c r="AV13" s="143" t="s">
        <v>190</v>
      </c>
      <c r="AW13" s="144" t="s">
        <v>228</v>
      </c>
      <c r="AX13" s="134" t="s">
        <v>199</v>
      </c>
      <c r="AY13" s="134" t="s">
        <v>224</v>
      </c>
      <c r="AZ13" s="134" t="s">
        <v>225</v>
      </c>
      <c r="BA13" s="135">
        <v>1</v>
      </c>
      <c r="BB13" s="145">
        <v>197690</v>
      </c>
    </row>
    <row r="14" spans="2:54" ht="15.75" customHeight="1" thickBot="1" x14ac:dyDescent="0.2">
      <c r="C14" s="469" t="str">
        <f>AJ8</f>
        <v>乳児</v>
      </c>
      <c r="D14" s="455"/>
      <c r="E14" s="455"/>
      <c r="F14" s="470"/>
      <c r="G14" s="301">
        <f>IFERROR(IF(X8=AL7, ROUNDDOWN(AN23 * 20 / 25, -1), AN23), 0)</f>
        <v>0</v>
      </c>
      <c r="H14" s="302"/>
      <c r="I14" s="302"/>
      <c r="J14" s="302"/>
      <c r="K14" s="302"/>
      <c r="L14" s="302"/>
      <c r="M14" s="302"/>
      <c r="N14" s="83" t="s">
        <v>119</v>
      </c>
      <c r="AP14" s="146" t="str">
        <f>CONCATENATE("&lt;=", J5)</f>
        <v>&lt;=0</v>
      </c>
      <c r="AQ14" s="147" t="str">
        <f>CONCATENATE("&gt;=", J5)</f>
        <v>&gt;=0</v>
      </c>
      <c r="AV14" s="143" t="s">
        <v>190</v>
      </c>
      <c r="AW14" s="144" t="s">
        <v>228</v>
      </c>
      <c r="AX14" s="134" t="s">
        <v>199</v>
      </c>
      <c r="AY14" s="134" t="s">
        <v>224</v>
      </c>
      <c r="AZ14" s="134" t="s">
        <v>237</v>
      </c>
      <c r="BA14" s="135">
        <v>0.75</v>
      </c>
      <c r="BB14" s="145">
        <v>186830</v>
      </c>
    </row>
    <row r="15" spans="2:54" ht="15.75" customHeight="1" x14ac:dyDescent="0.15">
      <c r="C15" s="469" t="str">
        <f>AJ7</f>
        <v>1、2歳児</v>
      </c>
      <c r="D15" s="455"/>
      <c r="E15" s="455"/>
      <c r="F15" s="470"/>
      <c r="G15" s="301">
        <f>IFERROR(IF(X8=AL7, ROUNDDOWN(AN21 * 20 / 25, -1), AN21), 0)</f>
        <v>0</v>
      </c>
      <c r="H15" s="302"/>
      <c r="I15" s="302"/>
      <c r="J15" s="302"/>
      <c r="K15" s="302"/>
      <c r="L15" s="302"/>
      <c r="M15" s="302"/>
      <c r="N15" s="83" t="s">
        <v>119</v>
      </c>
      <c r="AH15" s="17" t="s">
        <v>249</v>
      </c>
      <c r="AV15" s="143" t="s">
        <v>190</v>
      </c>
      <c r="AW15" s="144" t="s">
        <v>228</v>
      </c>
      <c r="AX15" s="134" t="s">
        <v>199</v>
      </c>
      <c r="AY15" s="134" t="s">
        <v>224</v>
      </c>
      <c r="AZ15" s="134" t="s">
        <v>225</v>
      </c>
      <c r="BA15" s="135">
        <v>0.5</v>
      </c>
      <c r="BB15" s="145">
        <v>182780</v>
      </c>
    </row>
    <row r="16" spans="2:54" ht="15.75" customHeight="1" x14ac:dyDescent="0.15">
      <c r="C16" s="469" t="str">
        <f>AJ6</f>
        <v>3歳児</v>
      </c>
      <c r="D16" s="455"/>
      <c r="E16" s="455"/>
      <c r="F16" s="470"/>
      <c r="G16" s="301">
        <f>IFERROR(IF(X8=AL7, ROUNDDOWN(AN19 * 20 / 25, -1), AN19), 0)</f>
        <v>0</v>
      </c>
      <c r="H16" s="302"/>
      <c r="I16" s="302"/>
      <c r="J16" s="302"/>
      <c r="K16" s="302"/>
      <c r="L16" s="302"/>
      <c r="M16" s="302"/>
      <c r="N16" s="83" t="s">
        <v>119</v>
      </c>
      <c r="AH16" s="116" t="s">
        <v>189</v>
      </c>
      <c r="AI16" s="116" t="s">
        <v>144</v>
      </c>
      <c r="AJ16" s="116" t="s">
        <v>120</v>
      </c>
      <c r="AK16" s="116" t="s">
        <v>210</v>
      </c>
      <c r="AL16" s="116" t="s">
        <v>205</v>
      </c>
      <c r="AM16" s="116" t="s">
        <v>211</v>
      </c>
      <c r="AN16" s="116" t="s">
        <v>188</v>
      </c>
      <c r="AV16" s="143" t="s">
        <v>190</v>
      </c>
      <c r="AW16" s="144" t="s">
        <v>228</v>
      </c>
      <c r="AX16" s="134" t="s">
        <v>200</v>
      </c>
      <c r="AY16" s="134" t="s">
        <v>224</v>
      </c>
      <c r="AZ16" s="134" t="s">
        <v>207</v>
      </c>
      <c r="BA16" s="135">
        <v>1</v>
      </c>
      <c r="BB16" s="145">
        <v>225670</v>
      </c>
    </row>
    <row r="17" spans="1:54" ht="15.75" customHeight="1" x14ac:dyDescent="0.15">
      <c r="C17" s="469" t="str">
        <f>AJ5</f>
        <v>4歳以上児</v>
      </c>
      <c r="D17" s="455"/>
      <c r="E17" s="455"/>
      <c r="F17" s="470"/>
      <c r="G17" s="301">
        <f>IFERROR(IF(X8=AL7, ROUNDDOWN(AN17 * 20 / 25, -1), AN17), 0)</f>
        <v>0</v>
      </c>
      <c r="H17" s="302"/>
      <c r="I17" s="302"/>
      <c r="J17" s="302"/>
      <c r="K17" s="302"/>
      <c r="L17" s="302"/>
      <c r="M17" s="302"/>
      <c r="N17" s="83" t="s">
        <v>119</v>
      </c>
      <c r="AH17" s="116" t="str">
        <f>C8</f>
        <v/>
      </c>
      <c r="AI17" s="116" t="str">
        <f>Q5</f>
        <v/>
      </c>
      <c r="AJ17" s="116" t="str">
        <f>AJ5</f>
        <v>4歳以上児</v>
      </c>
      <c r="AK17" s="116" t="str">
        <f>Q8</f>
        <v/>
      </c>
      <c r="AL17" s="116" t="str">
        <f>IF(X8=AL7,AL6, X8)</f>
        <v/>
      </c>
      <c r="AM17" s="116" t="str">
        <f>J8</f>
        <v/>
      </c>
      <c r="AN17" s="116">
        <f>IF(AI2="", 0, IFERROR(DGET(AV3:BB2691,BB3,AH16:AM17), 0))</f>
        <v>0</v>
      </c>
      <c r="AV17" s="143" t="s">
        <v>190</v>
      </c>
      <c r="AW17" s="144" t="s">
        <v>228</v>
      </c>
      <c r="AX17" s="134" t="s">
        <v>200</v>
      </c>
      <c r="AY17" s="134" t="s">
        <v>224</v>
      </c>
      <c r="AZ17" s="134" t="s">
        <v>207</v>
      </c>
      <c r="BA17" s="135">
        <v>0.75</v>
      </c>
      <c r="BB17" s="145">
        <v>209880</v>
      </c>
    </row>
    <row r="18" spans="1:54" x14ac:dyDescent="0.15">
      <c r="C18" s="153"/>
      <c r="D18" s="153"/>
      <c r="E18" s="153"/>
      <c r="F18" s="153"/>
      <c r="G18" s="154"/>
      <c r="H18" s="154"/>
      <c r="I18" s="154"/>
      <c r="J18" s="154"/>
      <c r="K18" s="154"/>
      <c r="L18" s="154"/>
      <c r="M18" s="154"/>
      <c r="N18" s="155"/>
      <c r="AH18" s="116" t="s">
        <v>189</v>
      </c>
      <c r="AI18" s="116" t="s">
        <v>144</v>
      </c>
      <c r="AJ18" s="116" t="s">
        <v>120</v>
      </c>
      <c r="AK18" s="116" t="s">
        <v>210</v>
      </c>
      <c r="AL18" s="116" t="s">
        <v>205</v>
      </c>
      <c r="AM18" s="116" t="s">
        <v>211</v>
      </c>
      <c r="AN18" s="116" t="s">
        <v>188</v>
      </c>
      <c r="AV18" s="143" t="s">
        <v>190</v>
      </c>
      <c r="AW18" s="144" t="s">
        <v>228</v>
      </c>
      <c r="AX18" s="134" t="s">
        <v>200</v>
      </c>
      <c r="AY18" s="134" t="s">
        <v>224</v>
      </c>
      <c r="AZ18" s="134" t="s">
        <v>207</v>
      </c>
      <c r="BA18" s="135">
        <v>0.5</v>
      </c>
      <c r="BB18" s="145">
        <v>199780</v>
      </c>
    </row>
    <row r="19" spans="1:54" ht="15" x14ac:dyDescent="0.15">
      <c r="A19" s="17" t="s">
        <v>220</v>
      </c>
      <c r="B19" s="32"/>
      <c r="C19" s="153"/>
      <c r="D19" s="153"/>
      <c r="E19" s="153"/>
      <c r="F19" s="153"/>
      <c r="G19" s="154"/>
      <c r="H19" s="154"/>
      <c r="I19" s="154"/>
      <c r="J19" s="154"/>
      <c r="K19" s="154"/>
      <c r="L19" s="154"/>
      <c r="M19" s="154"/>
      <c r="N19" s="155"/>
      <c r="AH19" s="116" t="str">
        <f>C8</f>
        <v/>
      </c>
      <c r="AI19" s="116" t="str">
        <f>Q5</f>
        <v/>
      </c>
      <c r="AJ19" s="116" t="str">
        <f>AJ6</f>
        <v>3歳児</v>
      </c>
      <c r="AK19" s="116" t="str">
        <f>Q8</f>
        <v/>
      </c>
      <c r="AL19" s="116" t="str">
        <f>IF(X8=AL7,AL6, X8)</f>
        <v/>
      </c>
      <c r="AM19" s="116" t="str">
        <f>J8</f>
        <v/>
      </c>
      <c r="AN19" s="116">
        <f>IF(AI2="", 0, IFERROR(DGET(AV3:BB2691,BB3,AH18:AM19), 0))</f>
        <v>0</v>
      </c>
      <c r="AV19" s="143" t="s">
        <v>190</v>
      </c>
      <c r="AW19" s="144" t="s">
        <v>228</v>
      </c>
      <c r="AX19" s="134" t="s">
        <v>200</v>
      </c>
      <c r="AY19" s="134" t="s">
        <v>224</v>
      </c>
      <c r="AZ19" s="134" t="s">
        <v>225</v>
      </c>
      <c r="BA19" s="135">
        <v>1</v>
      </c>
      <c r="BB19" s="145">
        <v>270810</v>
      </c>
    </row>
    <row r="20" spans="1:54" ht="15.75" customHeight="1" x14ac:dyDescent="0.15">
      <c r="C20" s="441" t="s">
        <v>276</v>
      </c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00">
        <f>Y33</f>
        <v>0</v>
      </c>
      <c r="Q20" s="401"/>
      <c r="R20" s="401"/>
      <c r="S20" s="401"/>
      <c r="T20" s="401"/>
      <c r="U20" s="401"/>
      <c r="V20" s="401"/>
      <c r="W20" s="401"/>
      <c r="X20" s="401"/>
      <c r="Y20" s="156" t="s">
        <v>187</v>
      </c>
      <c r="AH20" s="116" t="s">
        <v>189</v>
      </c>
      <c r="AI20" s="116" t="s">
        <v>144</v>
      </c>
      <c r="AJ20" s="116" t="s">
        <v>120</v>
      </c>
      <c r="AK20" s="116" t="s">
        <v>210</v>
      </c>
      <c r="AL20" s="116" t="s">
        <v>218</v>
      </c>
      <c r="AM20" s="116" t="s">
        <v>211</v>
      </c>
      <c r="AN20" s="116" t="s">
        <v>188</v>
      </c>
      <c r="AV20" s="143" t="s">
        <v>190</v>
      </c>
      <c r="AW20" s="144" t="s">
        <v>228</v>
      </c>
      <c r="AX20" s="134" t="s">
        <v>200</v>
      </c>
      <c r="AY20" s="134" t="s">
        <v>224</v>
      </c>
      <c r="AZ20" s="134" t="s">
        <v>225</v>
      </c>
      <c r="BA20" s="135">
        <v>0.75</v>
      </c>
      <c r="BB20" s="145">
        <v>251860</v>
      </c>
    </row>
    <row r="21" spans="1:54" ht="15.75" customHeight="1" x14ac:dyDescent="0.15">
      <c r="C21" s="441" t="s">
        <v>277</v>
      </c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00">
        <f>S45</f>
        <v>0</v>
      </c>
      <c r="Q21" s="401"/>
      <c r="R21" s="401"/>
      <c r="S21" s="401"/>
      <c r="T21" s="401"/>
      <c r="U21" s="401"/>
      <c r="V21" s="401"/>
      <c r="W21" s="401"/>
      <c r="X21" s="401"/>
      <c r="Y21" s="156" t="s">
        <v>187</v>
      </c>
      <c r="AH21" s="116" t="str">
        <f>C8</f>
        <v/>
      </c>
      <c r="AI21" s="116" t="str">
        <f>Q5</f>
        <v/>
      </c>
      <c r="AJ21" s="116" t="str">
        <f>AJ7</f>
        <v>1、2歳児</v>
      </c>
      <c r="AK21" s="116" t="str">
        <f>Q8</f>
        <v/>
      </c>
      <c r="AL21" s="116" t="str">
        <f>IF(X8=AL7,AL6, X8)</f>
        <v/>
      </c>
      <c r="AM21" s="116" t="str">
        <f>J8</f>
        <v/>
      </c>
      <c r="AN21" s="116">
        <f>IF(AI2="", 0, IFERROR(DGET(AV3:BB2691,BB3,AH20:AM21), 0))</f>
        <v>0</v>
      </c>
      <c r="AV21" s="143" t="s">
        <v>190</v>
      </c>
      <c r="AW21" s="144" t="s">
        <v>228</v>
      </c>
      <c r="AX21" s="134" t="s">
        <v>200</v>
      </c>
      <c r="AY21" s="134" t="s">
        <v>224</v>
      </c>
      <c r="AZ21" s="134" t="s">
        <v>225</v>
      </c>
      <c r="BA21" s="135">
        <v>0.5</v>
      </c>
      <c r="BB21" s="145">
        <v>239740</v>
      </c>
    </row>
    <row r="22" spans="1:54" ht="15.75" customHeight="1" x14ac:dyDescent="0.15">
      <c r="C22" s="441" t="s">
        <v>278</v>
      </c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00">
        <f>S51</f>
        <v>0</v>
      </c>
      <c r="Q22" s="401"/>
      <c r="R22" s="401"/>
      <c r="S22" s="401"/>
      <c r="T22" s="401"/>
      <c r="U22" s="401"/>
      <c r="V22" s="401"/>
      <c r="W22" s="401"/>
      <c r="X22" s="401"/>
      <c r="Y22" s="156" t="s">
        <v>187</v>
      </c>
      <c r="AH22" s="116" t="s">
        <v>189</v>
      </c>
      <c r="AI22" s="116" t="s">
        <v>144</v>
      </c>
      <c r="AJ22" s="116" t="s">
        <v>120</v>
      </c>
      <c r="AK22" s="116" t="s">
        <v>210</v>
      </c>
      <c r="AL22" s="116" t="s">
        <v>205</v>
      </c>
      <c r="AM22" s="116" t="s">
        <v>211</v>
      </c>
      <c r="AN22" s="116" t="s">
        <v>188</v>
      </c>
      <c r="AV22" s="143" t="s">
        <v>190</v>
      </c>
      <c r="AW22" s="144" t="s">
        <v>228</v>
      </c>
      <c r="AX22" s="134" t="s">
        <v>201</v>
      </c>
      <c r="AY22" s="134" t="s">
        <v>224</v>
      </c>
      <c r="AZ22" s="134" t="s">
        <v>207</v>
      </c>
      <c r="BA22" s="135">
        <v>1</v>
      </c>
      <c r="BB22" s="145">
        <v>308460</v>
      </c>
    </row>
    <row r="23" spans="1:54" ht="15.75" customHeight="1" x14ac:dyDescent="0.15">
      <c r="C23" s="441" t="s">
        <v>279</v>
      </c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00">
        <f>W71</f>
        <v>0</v>
      </c>
      <c r="Q23" s="401"/>
      <c r="R23" s="401"/>
      <c r="S23" s="401"/>
      <c r="T23" s="401"/>
      <c r="U23" s="401"/>
      <c r="V23" s="401"/>
      <c r="W23" s="401"/>
      <c r="X23" s="401"/>
      <c r="Y23" s="156" t="s">
        <v>187</v>
      </c>
      <c r="AH23" s="116" t="str">
        <f>C8</f>
        <v/>
      </c>
      <c r="AI23" s="116" t="str">
        <f>Q5</f>
        <v/>
      </c>
      <c r="AJ23" s="116" t="str">
        <f>AJ8</f>
        <v>乳児</v>
      </c>
      <c r="AK23" s="116" t="str">
        <f>Q8</f>
        <v/>
      </c>
      <c r="AL23" s="116" t="str">
        <f>IF(X8=AL7,AL6, X8)</f>
        <v/>
      </c>
      <c r="AM23" s="116" t="str">
        <f>J8</f>
        <v/>
      </c>
      <c r="AN23" s="116">
        <f>IF(AI2="", 0, IFERROR(DGET(AV3:BB2691,BB3,AH22:AM23), 0))</f>
        <v>0</v>
      </c>
      <c r="AV23" s="143" t="s">
        <v>190</v>
      </c>
      <c r="AW23" s="144" t="s">
        <v>228</v>
      </c>
      <c r="AX23" s="134" t="s">
        <v>201</v>
      </c>
      <c r="AY23" s="134" t="s">
        <v>224</v>
      </c>
      <c r="AZ23" s="134" t="s">
        <v>207</v>
      </c>
      <c r="BA23" s="135">
        <v>0.75</v>
      </c>
      <c r="BB23" s="145">
        <v>282890</v>
      </c>
    </row>
    <row r="24" spans="1:54" ht="15.75" customHeight="1" x14ac:dyDescent="0.15">
      <c r="C24" s="441" t="s">
        <v>280</v>
      </c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00">
        <f>W80</f>
        <v>0</v>
      </c>
      <c r="Q24" s="401"/>
      <c r="R24" s="401"/>
      <c r="S24" s="401"/>
      <c r="T24" s="401"/>
      <c r="U24" s="401"/>
      <c r="V24" s="401"/>
      <c r="W24" s="401"/>
      <c r="X24" s="401"/>
      <c r="Y24" s="156" t="s">
        <v>187</v>
      </c>
      <c r="AV24" s="143" t="s">
        <v>190</v>
      </c>
      <c r="AW24" s="144" t="s">
        <v>228</v>
      </c>
      <c r="AX24" s="134" t="s">
        <v>201</v>
      </c>
      <c r="AY24" s="134" t="s">
        <v>224</v>
      </c>
      <c r="AZ24" s="134" t="s">
        <v>207</v>
      </c>
      <c r="BA24" s="135">
        <v>0.5</v>
      </c>
      <c r="BB24" s="145">
        <v>263300</v>
      </c>
    </row>
    <row r="25" spans="1:54" ht="15.75" customHeight="1" x14ac:dyDescent="0.15">
      <c r="C25" s="441" t="s">
        <v>281</v>
      </c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1"/>
      <c r="P25" s="400">
        <f>X86</f>
        <v>0</v>
      </c>
      <c r="Q25" s="401"/>
      <c r="R25" s="401"/>
      <c r="S25" s="401"/>
      <c r="T25" s="401"/>
      <c r="U25" s="401"/>
      <c r="V25" s="401"/>
      <c r="W25" s="401"/>
      <c r="X25" s="401"/>
      <c r="Y25" s="156" t="s">
        <v>187</v>
      </c>
      <c r="AV25" s="143" t="s">
        <v>190</v>
      </c>
      <c r="AW25" s="144" t="s">
        <v>228</v>
      </c>
      <c r="AX25" s="134" t="s">
        <v>201</v>
      </c>
      <c r="AY25" s="134" t="s">
        <v>224</v>
      </c>
      <c r="AZ25" s="134" t="s">
        <v>237</v>
      </c>
      <c r="BA25" s="135">
        <v>1</v>
      </c>
      <c r="BB25" s="145">
        <v>370150</v>
      </c>
    </row>
    <row r="26" spans="1:54" ht="15.75" customHeight="1" x14ac:dyDescent="0.15">
      <c r="C26" s="448" t="s">
        <v>308</v>
      </c>
      <c r="D26" s="449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50"/>
      <c r="P26" s="400">
        <f>C94</f>
        <v>0</v>
      </c>
      <c r="Q26" s="401"/>
      <c r="R26" s="401"/>
      <c r="S26" s="401"/>
      <c r="T26" s="401"/>
      <c r="U26" s="401"/>
      <c r="V26" s="401"/>
      <c r="W26" s="401"/>
      <c r="X26" s="401"/>
      <c r="Y26" s="156" t="s">
        <v>119</v>
      </c>
      <c r="AV26" s="143" t="s">
        <v>190</v>
      </c>
      <c r="AW26" s="144" t="s">
        <v>228</v>
      </c>
      <c r="AX26" s="134" t="s">
        <v>201</v>
      </c>
      <c r="AY26" s="134" t="s">
        <v>224</v>
      </c>
      <c r="AZ26" s="134" t="s">
        <v>225</v>
      </c>
      <c r="BA26" s="135">
        <v>0.75</v>
      </c>
      <c r="BB26" s="145">
        <v>339470</v>
      </c>
    </row>
    <row r="27" spans="1:54" ht="15" customHeight="1" x14ac:dyDescent="0.15">
      <c r="C27" s="441" t="s">
        <v>219</v>
      </c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00">
        <f>SUM(P20:X26)</f>
        <v>0</v>
      </c>
      <c r="Q27" s="401"/>
      <c r="R27" s="401"/>
      <c r="S27" s="401"/>
      <c r="T27" s="401"/>
      <c r="U27" s="401"/>
      <c r="V27" s="401"/>
      <c r="W27" s="401"/>
      <c r="X27" s="401"/>
      <c r="Y27" s="156" t="s">
        <v>187</v>
      </c>
      <c r="AV27" s="143" t="s">
        <v>190</v>
      </c>
      <c r="AW27" s="144" t="s">
        <v>228</v>
      </c>
      <c r="AX27" s="134" t="s">
        <v>201</v>
      </c>
      <c r="AY27" s="134" t="s">
        <v>224</v>
      </c>
      <c r="AZ27" s="134" t="s">
        <v>225</v>
      </c>
      <c r="BA27" s="135">
        <v>0.5</v>
      </c>
      <c r="BB27" s="145">
        <v>315960</v>
      </c>
    </row>
    <row r="28" spans="1:54" ht="12" customHeight="1" x14ac:dyDescent="0.15"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157"/>
      <c r="O28" s="157"/>
      <c r="P28" s="157"/>
      <c r="Q28" s="157"/>
      <c r="R28" s="157"/>
      <c r="S28" s="157"/>
      <c r="T28" s="157"/>
      <c r="U28" s="157"/>
      <c r="V28" s="157"/>
      <c r="W28" s="20"/>
      <c r="AH28" s="158" t="s">
        <v>52</v>
      </c>
      <c r="AI28" s="58"/>
      <c r="AJ28" s="58"/>
      <c r="AK28" s="58"/>
      <c r="AV28" s="143" t="s">
        <v>190</v>
      </c>
      <c r="AW28" s="144" t="s">
        <v>145</v>
      </c>
      <c r="AX28" s="134" t="s">
        <v>198</v>
      </c>
      <c r="AY28" s="134" t="s">
        <v>224</v>
      </c>
      <c r="AZ28" s="134" t="s">
        <v>207</v>
      </c>
      <c r="BA28" s="135">
        <v>1</v>
      </c>
      <c r="BB28" s="145">
        <v>107180</v>
      </c>
    </row>
    <row r="29" spans="1:54" ht="27" customHeight="1" x14ac:dyDescent="0.15">
      <c r="B29" s="32" t="s">
        <v>51</v>
      </c>
      <c r="C29" s="33"/>
      <c r="D29" s="34"/>
      <c r="E29" s="32"/>
      <c r="F29" s="35"/>
      <c r="G29" s="35"/>
      <c r="H29" s="35"/>
      <c r="U29" s="32"/>
      <c r="V29" s="32"/>
      <c r="W29" s="32"/>
      <c r="X29" s="32"/>
      <c r="Y29" s="32"/>
      <c r="Z29" s="32"/>
      <c r="AA29" s="32"/>
      <c r="AB29" s="32"/>
      <c r="AH29" s="159">
        <f>'＜様式1-2号＞算定額（見込）調書'!B66</f>
        <v>0</v>
      </c>
      <c r="AI29" s="160"/>
      <c r="AJ29" s="160"/>
      <c r="AK29" s="160"/>
      <c r="AV29" s="143" t="s">
        <v>190</v>
      </c>
      <c r="AW29" s="144" t="s">
        <v>145</v>
      </c>
      <c r="AX29" s="134" t="s">
        <v>198</v>
      </c>
      <c r="AY29" s="134" t="s">
        <v>224</v>
      </c>
      <c r="AZ29" s="134" t="s">
        <v>207</v>
      </c>
      <c r="BA29" s="135">
        <v>0.75</v>
      </c>
      <c r="BB29" s="145">
        <v>101460</v>
      </c>
    </row>
    <row r="30" spans="1:54" ht="28.5" customHeight="1" x14ac:dyDescent="0.15">
      <c r="B30" s="32"/>
      <c r="C30" s="116"/>
      <c r="D30" s="405" t="s">
        <v>283</v>
      </c>
      <c r="E30" s="405"/>
      <c r="F30" s="405"/>
      <c r="G30" s="405"/>
      <c r="H30" s="405"/>
      <c r="I30" s="405"/>
      <c r="J30" s="405" t="s">
        <v>284</v>
      </c>
      <c r="K30" s="405"/>
      <c r="L30" s="405"/>
      <c r="M30" s="405"/>
      <c r="N30" s="405"/>
      <c r="O30" s="405"/>
      <c r="P30" s="405" t="s">
        <v>285</v>
      </c>
      <c r="Q30" s="405"/>
      <c r="R30" s="405"/>
      <c r="S30" s="405"/>
      <c r="T30" s="405"/>
      <c r="U30" s="405"/>
      <c r="V30" s="406" t="s">
        <v>282</v>
      </c>
      <c r="W30" s="406"/>
      <c r="X30" s="406"/>
      <c r="Y30" s="430" t="s">
        <v>286</v>
      </c>
      <c r="Z30" s="431"/>
      <c r="AA30" s="431"/>
      <c r="AB30" s="431"/>
      <c r="AC30" s="431"/>
      <c r="AD30" s="432"/>
      <c r="AH30" s="160"/>
      <c r="AI30" s="160"/>
      <c r="AJ30" s="160"/>
      <c r="AK30" s="160"/>
      <c r="AV30" s="143" t="s">
        <v>190</v>
      </c>
      <c r="AW30" s="144" t="s">
        <v>145</v>
      </c>
      <c r="AX30" s="134" t="s">
        <v>198</v>
      </c>
      <c r="AY30" s="134" t="s">
        <v>224</v>
      </c>
      <c r="AZ30" s="134" t="s">
        <v>207</v>
      </c>
      <c r="BA30" s="135">
        <v>0.5</v>
      </c>
      <c r="BB30" s="145">
        <v>97840</v>
      </c>
    </row>
    <row r="31" spans="1:54" ht="15.75" customHeight="1" x14ac:dyDescent="0.15">
      <c r="B31" s="32"/>
      <c r="C31" s="41" t="s">
        <v>55</v>
      </c>
      <c r="D31" s="442" t="str">
        <f>IFERROR(DGET(AH48:AJ53,"延長時間",AI43:AJ44), "")</f>
        <v/>
      </c>
      <c r="E31" s="442"/>
      <c r="F31" s="442"/>
      <c r="G31" s="442"/>
      <c r="H31" s="442"/>
      <c r="I31" s="442"/>
      <c r="J31" s="443">
        <f>IF(C5=AN5, MIN('＜様式1-2号＞算定額（見込）調書'!$W$66, '＜様式1号＞助成申込書'!$Q$40), IF(OR(C5=AN6, C5=AN7), MIN('＜様式1-2号＞算定額（見込）調書'!$W$66, '＜様式1号＞助成申込書'!$Q$41), 0))</f>
        <v>0</v>
      </c>
      <c r="K31" s="444"/>
      <c r="L31" s="444"/>
      <c r="M31" s="444"/>
      <c r="N31" s="444"/>
      <c r="O31" s="445"/>
      <c r="P31" s="433" t="str">
        <f>IF(OR(C5=AN5, C5=AN6, C5=AN7), AI39, "")</f>
        <v/>
      </c>
      <c r="Q31" s="433"/>
      <c r="R31" s="433"/>
      <c r="S31" s="433"/>
      <c r="T31" s="433"/>
      <c r="U31" s="433"/>
      <c r="V31" s="446">
        <f>MIN(AI2, AH29)</f>
        <v>0</v>
      </c>
      <c r="W31" s="447"/>
      <c r="X31" s="447"/>
      <c r="Y31" s="400" t="str">
        <f>IF(OR(C5=AN5, C5=AN6, C5=AN7), IF(V31&gt;=12, P31, ROUNDDOWN(P31/12*V31, 0)), "")</f>
        <v/>
      </c>
      <c r="Z31" s="401"/>
      <c r="AA31" s="401"/>
      <c r="AB31" s="401"/>
      <c r="AC31" s="401"/>
      <c r="AD31" s="156" t="s">
        <v>119</v>
      </c>
      <c r="AV31" s="143" t="s">
        <v>190</v>
      </c>
      <c r="AW31" s="144" t="s">
        <v>145</v>
      </c>
      <c r="AX31" s="134" t="s">
        <v>198</v>
      </c>
      <c r="AY31" s="134" t="s">
        <v>224</v>
      </c>
      <c r="AZ31" s="134" t="s">
        <v>225</v>
      </c>
      <c r="BA31" s="135">
        <v>1</v>
      </c>
      <c r="BB31" s="145">
        <v>128620</v>
      </c>
    </row>
    <row r="32" spans="1:54" ht="15.75" customHeight="1" x14ac:dyDescent="0.15">
      <c r="B32" s="32"/>
      <c r="C32" s="41" t="s">
        <v>57</v>
      </c>
      <c r="D32" s="442" t="str">
        <f>IFERROR(DGET(AH48:AJ53,"延長時間",AI45:AJ46),"")</f>
        <v/>
      </c>
      <c r="E32" s="442"/>
      <c r="F32" s="442"/>
      <c r="G32" s="442"/>
      <c r="H32" s="442"/>
      <c r="I32" s="442"/>
      <c r="J32" s="443">
        <f>IF(C5=AN5, MIN('＜様式1-2号＞算定額（見込）調書'!$W$67, '＜様式1号＞助成申込書'!$Q$40), IF(OR(C5=AN6, C5=AN7), MIN('＜様式1-2号＞算定額（見込）調書'!$W$67, '＜様式1号＞助成申込書'!$Q$41), 0))</f>
        <v>0</v>
      </c>
      <c r="K32" s="444"/>
      <c r="L32" s="444"/>
      <c r="M32" s="444"/>
      <c r="N32" s="444"/>
      <c r="O32" s="445"/>
      <c r="P32" s="433" t="str">
        <f>IF(OR(C5=AN5, C5=AN6, C5=AN7), AI41, "")</f>
        <v/>
      </c>
      <c r="Q32" s="433"/>
      <c r="R32" s="433"/>
      <c r="S32" s="433"/>
      <c r="T32" s="433"/>
      <c r="U32" s="433"/>
      <c r="V32" s="446">
        <f>MIN(AI2, AH29)</f>
        <v>0</v>
      </c>
      <c r="W32" s="447"/>
      <c r="X32" s="447"/>
      <c r="Y32" s="400" t="str">
        <f>IF(OR(C5=AN5, C5=AN6, C5=AN7), IF(V32&gt;=12, P32, ROUNDDOWN(P32/12*V32, 0)), "")</f>
        <v/>
      </c>
      <c r="Z32" s="401"/>
      <c r="AA32" s="401"/>
      <c r="AB32" s="401"/>
      <c r="AC32" s="401"/>
      <c r="AD32" s="156" t="s">
        <v>119</v>
      </c>
      <c r="AV32" s="143" t="s">
        <v>190</v>
      </c>
      <c r="AW32" s="144" t="s">
        <v>145</v>
      </c>
      <c r="AX32" s="134" t="s">
        <v>198</v>
      </c>
      <c r="AY32" s="134" t="s">
        <v>224</v>
      </c>
      <c r="AZ32" s="134" t="s">
        <v>225</v>
      </c>
      <c r="BA32" s="135">
        <v>0.75</v>
      </c>
      <c r="BB32" s="145">
        <v>121750</v>
      </c>
    </row>
    <row r="33" spans="2:54" ht="14.25" customHeight="1" x14ac:dyDescent="0.15">
      <c r="B33" s="32"/>
      <c r="C33" s="65"/>
      <c r="D33" s="161"/>
      <c r="E33" s="161"/>
      <c r="F33" s="161"/>
      <c r="G33" s="161"/>
      <c r="H33" s="161"/>
      <c r="I33" s="161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434" t="s">
        <v>287</v>
      </c>
      <c r="W33" s="435"/>
      <c r="X33" s="436"/>
      <c r="Y33" s="400">
        <f>IF(OR(C5=AN5, C5=AN6, C5=AN7), Y31+Y32, 0)</f>
        <v>0</v>
      </c>
      <c r="Z33" s="401"/>
      <c r="AA33" s="401"/>
      <c r="AB33" s="401"/>
      <c r="AC33" s="401"/>
      <c r="AD33" s="156" t="s">
        <v>119</v>
      </c>
      <c r="AV33" s="143" t="s">
        <v>190</v>
      </c>
      <c r="AW33" s="144" t="s">
        <v>145</v>
      </c>
      <c r="AX33" s="134" t="s">
        <v>198</v>
      </c>
      <c r="AY33" s="134" t="s">
        <v>224</v>
      </c>
      <c r="AZ33" s="134" t="s">
        <v>225</v>
      </c>
      <c r="BA33" s="135">
        <v>0.5</v>
      </c>
      <c r="BB33" s="145">
        <v>117400</v>
      </c>
    </row>
    <row r="34" spans="2:54" ht="16.5" customHeight="1" x14ac:dyDescent="0.15">
      <c r="AV34" s="143" t="s">
        <v>190</v>
      </c>
      <c r="AW34" s="144" t="s">
        <v>145</v>
      </c>
      <c r="AX34" s="134" t="s">
        <v>199</v>
      </c>
      <c r="AY34" s="134" t="s">
        <v>224</v>
      </c>
      <c r="AZ34" s="134" t="s">
        <v>207</v>
      </c>
      <c r="BA34" s="135">
        <v>1</v>
      </c>
      <c r="BB34" s="145">
        <v>115380</v>
      </c>
    </row>
    <row r="35" spans="2:54" ht="14.25" x14ac:dyDescent="0.15">
      <c r="B35" s="31" t="s">
        <v>60</v>
      </c>
      <c r="C35" s="45"/>
      <c r="D35" s="34"/>
      <c r="E35" s="31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1"/>
      <c r="AC35" s="31"/>
      <c r="AD35" s="31"/>
      <c r="AE35" s="31"/>
      <c r="AV35" s="143" t="s">
        <v>190</v>
      </c>
      <c r="AW35" s="144" t="s">
        <v>145</v>
      </c>
      <c r="AX35" s="134" t="s">
        <v>199</v>
      </c>
      <c r="AY35" s="134" t="s">
        <v>224</v>
      </c>
      <c r="AZ35" s="134" t="s">
        <v>207</v>
      </c>
      <c r="BA35" s="135">
        <v>0.75</v>
      </c>
      <c r="BB35" s="145">
        <v>108660</v>
      </c>
    </row>
    <row r="36" spans="2:54" ht="13.5" customHeight="1" x14ac:dyDescent="0.15">
      <c r="B36" s="31"/>
      <c r="C36" s="45"/>
      <c r="D36" s="34"/>
      <c r="E36" s="31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1"/>
      <c r="AC36" s="31"/>
      <c r="AD36" s="31"/>
      <c r="AE36" s="31"/>
      <c r="AG36" s="17" t="b">
        <f>'＜様式1-2号＞算定額（見込）調書'!AF77</f>
        <v>0</v>
      </c>
      <c r="AV36" s="143" t="s">
        <v>190</v>
      </c>
      <c r="AW36" s="144" t="s">
        <v>145</v>
      </c>
      <c r="AX36" s="134" t="s">
        <v>199</v>
      </c>
      <c r="AY36" s="134" t="s">
        <v>224</v>
      </c>
      <c r="AZ36" s="134" t="s">
        <v>207</v>
      </c>
      <c r="BA36" s="135">
        <v>0.5</v>
      </c>
      <c r="BB36" s="145">
        <v>104070</v>
      </c>
    </row>
    <row r="37" spans="2:54" ht="15.75" customHeight="1" thickBot="1" x14ac:dyDescent="0.2">
      <c r="B37" s="31"/>
      <c r="C37" s="30" t="s">
        <v>61</v>
      </c>
      <c r="D37" s="34"/>
      <c r="E37" s="31"/>
      <c r="F37" s="35"/>
      <c r="G37" s="365" t="str">
        <f>IF('＜様式1-2号＞算定額（見込）調書'!$F$76="", "", '＜様式1-2号＞算定額（見込）調書'!$F$76)</f>
        <v/>
      </c>
      <c r="H37" s="365"/>
      <c r="I37" s="365"/>
      <c r="J37" s="46" t="s">
        <v>62</v>
      </c>
      <c r="K37" s="366" t="str">
        <f>IF('＜様式1-2号＞算定額（見込）調書'!$J$76="", "", '＜様式1-2号＞算定額（見込）調書'!$J$76)</f>
        <v/>
      </c>
      <c r="L37" s="366"/>
      <c r="M37" s="366"/>
      <c r="N37" s="46" t="s">
        <v>63</v>
      </c>
      <c r="O37" s="365">
        <f>'＜様式1-2号＞算定額（見込）調書'!$N$76</f>
        <v>22</v>
      </c>
      <c r="P37" s="365"/>
      <c r="Q37" s="365"/>
      <c r="R37" s="46" t="s">
        <v>62</v>
      </c>
      <c r="S37" s="366">
        <f>'＜様式1-2号＞算定額（見込）調書'!$R$76</f>
        <v>0</v>
      </c>
      <c r="T37" s="366"/>
      <c r="U37" s="366"/>
      <c r="V37" s="35"/>
      <c r="W37" s="35"/>
      <c r="X37" s="35"/>
      <c r="Y37" s="35"/>
      <c r="Z37" s="35"/>
      <c r="AA37" s="35"/>
      <c r="AB37" s="31"/>
      <c r="AC37" s="31"/>
      <c r="AD37" s="31"/>
      <c r="AE37" s="31"/>
      <c r="AG37" s="17" t="b">
        <f>'＜様式1-2号＞算定額（見込）調書'!AF78</f>
        <v>0</v>
      </c>
      <c r="AH37" s="17" t="s">
        <v>248</v>
      </c>
      <c r="AO37" s="121" t="s">
        <v>239</v>
      </c>
      <c r="AV37" s="143" t="s">
        <v>190</v>
      </c>
      <c r="AW37" s="144" t="s">
        <v>145</v>
      </c>
      <c r="AX37" s="134" t="s">
        <v>199</v>
      </c>
      <c r="AY37" s="134" t="s">
        <v>224</v>
      </c>
      <c r="AZ37" s="134" t="s">
        <v>237</v>
      </c>
      <c r="BA37" s="135">
        <v>1</v>
      </c>
      <c r="BB37" s="145">
        <v>138450</v>
      </c>
    </row>
    <row r="38" spans="2:54" ht="12.75" customHeight="1" x14ac:dyDescent="0.15">
      <c r="B38" s="31"/>
      <c r="C38" s="30"/>
      <c r="D38" s="34"/>
      <c r="E38" s="31"/>
      <c r="F38" s="35"/>
      <c r="G38" s="163"/>
      <c r="H38" s="163"/>
      <c r="I38" s="163"/>
      <c r="J38" s="79"/>
      <c r="K38" s="164"/>
      <c r="L38" s="164"/>
      <c r="M38" s="164"/>
      <c r="N38" s="79"/>
      <c r="O38" s="163"/>
      <c r="P38" s="163"/>
      <c r="Q38" s="163"/>
      <c r="R38" s="79"/>
      <c r="S38" s="164"/>
      <c r="T38" s="164"/>
      <c r="U38" s="164"/>
      <c r="V38" s="35"/>
      <c r="W38" s="35"/>
      <c r="X38" s="35"/>
      <c r="Y38" s="35"/>
      <c r="Z38" s="35"/>
      <c r="AA38" s="35"/>
      <c r="AB38" s="31"/>
      <c r="AC38" s="31"/>
      <c r="AD38" s="31"/>
      <c r="AE38" s="31"/>
      <c r="AH38" s="116"/>
      <c r="AI38" s="116" t="s">
        <v>133</v>
      </c>
      <c r="AJ38" s="116" t="s">
        <v>126</v>
      </c>
      <c r="AK38" s="116" t="s">
        <v>125</v>
      </c>
      <c r="AL38" s="116" t="s">
        <v>124</v>
      </c>
      <c r="AM38" s="116" t="s">
        <v>123</v>
      </c>
      <c r="AO38" s="127" t="s">
        <v>126</v>
      </c>
      <c r="AP38" s="165" t="s">
        <v>125</v>
      </c>
      <c r="AQ38" s="165" t="s">
        <v>124</v>
      </c>
      <c r="AR38" s="165" t="s">
        <v>123</v>
      </c>
      <c r="AS38" s="129" t="s">
        <v>33</v>
      </c>
      <c r="AV38" s="143" t="s">
        <v>190</v>
      </c>
      <c r="AW38" s="144" t="s">
        <v>145</v>
      </c>
      <c r="AX38" s="134" t="s">
        <v>199</v>
      </c>
      <c r="AY38" s="134" t="s">
        <v>224</v>
      </c>
      <c r="AZ38" s="134" t="s">
        <v>225</v>
      </c>
      <c r="BA38" s="135">
        <v>0.75</v>
      </c>
      <c r="BB38" s="145">
        <v>130400</v>
      </c>
    </row>
    <row r="39" spans="2:54" ht="15.75" customHeight="1" x14ac:dyDescent="0.15">
      <c r="B39" s="31"/>
      <c r="C39" s="31"/>
      <c r="D39" s="30" t="s">
        <v>115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47"/>
      <c r="W39" s="47"/>
      <c r="X39" s="35"/>
      <c r="Y39" s="35"/>
      <c r="Z39" s="35"/>
      <c r="AA39" s="35"/>
      <c r="AB39" s="31"/>
      <c r="AC39" s="31"/>
      <c r="AD39" s="31"/>
      <c r="AE39" s="31"/>
      <c r="AH39" s="116" t="s">
        <v>134</v>
      </c>
      <c r="AI39" s="116">
        <f>IF(ISERROR(DGET(AO38:AS53,"基準額",AJ38:AM39)), 0, DGET(AO38:AS53,"基準額",AJ38:AM39))</f>
        <v>0</v>
      </c>
      <c r="AJ39" s="159" t="str">
        <f>D31</f>
        <v/>
      </c>
      <c r="AK39" s="116" t="str">
        <f>CONCATENATE("&lt;=", J31)</f>
        <v>&lt;=0</v>
      </c>
      <c r="AL39" s="116" t="str">
        <f>IF(J5&lt;6, AL46, IF(J5&gt;=20, AL44, AL45))</f>
        <v>定員6人未満</v>
      </c>
      <c r="AM39" s="116" t="str">
        <f>IF(AL39=AL44, AM7, IF(J8=AM6, AM7, J8))</f>
        <v/>
      </c>
      <c r="AO39" s="166" t="str">
        <f>AM44</f>
        <v>30分</v>
      </c>
      <c r="AP39" s="139">
        <v>1</v>
      </c>
      <c r="AQ39" s="139" t="str">
        <f>AL44</f>
        <v>定員20人以上</v>
      </c>
      <c r="AR39" s="167" t="str">
        <f>AM7</f>
        <v>50%</v>
      </c>
      <c r="AS39" s="140">
        <v>276000</v>
      </c>
      <c r="AV39" s="143" t="s">
        <v>190</v>
      </c>
      <c r="AW39" s="144" t="s">
        <v>145</v>
      </c>
      <c r="AX39" s="134" t="s">
        <v>199</v>
      </c>
      <c r="AY39" s="134" t="s">
        <v>224</v>
      </c>
      <c r="AZ39" s="134" t="s">
        <v>225</v>
      </c>
      <c r="BA39" s="135">
        <v>0.5</v>
      </c>
      <c r="BB39" s="145">
        <v>124880</v>
      </c>
    </row>
    <row r="40" spans="2:54" ht="15" customHeight="1" x14ac:dyDescent="0.15">
      <c r="B40" s="31"/>
      <c r="C40" s="48"/>
      <c r="D40" s="168" t="s">
        <v>116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31"/>
      <c r="P40" s="48" t="s">
        <v>108</v>
      </c>
      <c r="Q40" s="451" t="str">
        <f>IF('＜様式1-2号＞算定額（見込）調書'!$P$79=0, "",'＜様式1-2号＞算定額（見込）調書'!$P$79)</f>
        <v/>
      </c>
      <c r="R40" s="451"/>
      <c r="S40" s="451"/>
      <c r="T40" s="451"/>
      <c r="U40" s="451"/>
      <c r="V40" s="451"/>
      <c r="W40" s="451"/>
      <c r="X40" s="451"/>
      <c r="Y40" s="451"/>
      <c r="Z40" s="451"/>
      <c r="AA40" s="451"/>
      <c r="AB40" s="451"/>
      <c r="AC40" s="451"/>
      <c r="AD40" s="31" t="s">
        <v>109</v>
      </c>
      <c r="AE40" s="31"/>
      <c r="AH40" s="116"/>
      <c r="AI40" s="116" t="s">
        <v>133</v>
      </c>
      <c r="AJ40" s="116" t="s">
        <v>126</v>
      </c>
      <c r="AK40" s="116" t="s">
        <v>125</v>
      </c>
      <c r="AL40" s="116" t="s">
        <v>124</v>
      </c>
      <c r="AM40" s="116" t="s">
        <v>123</v>
      </c>
      <c r="AO40" s="166" t="str">
        <f>AM44</f>
        <v>30分</v>
      </c>
      <c r="AP40" s="139">
        <v>1</v>
      </c>
      <c r="AQ40" s="139" t="str">
        <f>AL45</f>
        <v>定員19人以下</v>
      </c>
      <c r="AR40" s="169" t="str">
        <f>AM5</f>
        <v>100%</v>
      </c>
      <c r="AS40" s="140">
        <v>276000</v>
      </c>
      <c r="AT40" s="170"/>
      <c r="AV40" s="143" t="s">
        <v>190</v>
      </c>
      <c r="AW40" s="144" t="s">
        <v>145</v>
      </c>
      <c r="AX40" s="134" t="s">
        <v>200</v>
      </c>
      <c r="AY40" s="134" t="s">
        <v>224</v>
      </c>
      <c r="AZ40" s="134" t="s">
        <v>207</v>
      </c>
      <c r="BA40" s="135">
        <v>1</v>
      </c>
      <c r="BB40" s="145">
        <v>176300</v>
      </c>
    </row>
    <row r="41" spans="2:54" ht="11.25" customHeight="1" x14ac:dyDescent="0.15">
      <c r="B41" s="31"/>
      <c r="C41" s="48"/>
      <c r="D41" s="16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31"/>
      <c r="P41" s="48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31"/>
      <c r="AE41" s="31"/>
      <c r="AH41" s="116" t="s">
        <v>135</v>
      </c>
      <c r="AI41" s="116">
        <f>IF(ISERROR(DGET(AO38:AS53,"基準額",AJ40:AM41)), 0, DGET(AO38:AS53,"基準額",AJ40:AM41))</f>
        <v>0</v>
      </c>
      <c r="AJ41" s="172" t="str">
        <f>D32</f>
        <v/>
      </c>
      <c r="AK41" s="116" t="str">
        <f>CONCATENATE("&lt;=", J32)</f>
        <v>&lt;=0</v>
      </c>
      <c r="AL41" s="116" t="str">
        <f>IF(J5&lt;6, AL46, IF(J5&gt;=20, AL44, AL45))</f>
        <v>定員6人未満</v>
      </c>
      <c r="AM41" s="116" t="str">
        <f>IF(AL39=AL44, AM7, IF(J8=AM6, AM7, J8))</f>
        <v/>
      </c>
      <c r="AO41" s="166" t="str">
        <f>AM44</f>
        <v>30分</v>
      </c>
      <c r="AP41" s="139">
        <v>1</v>
      </c>
      <c r="AQ41" s="139" t="str">
        <f>AL45</f>
        <v>定員19人以下</v>
      </c>
      <c r="AR41" s="169" t="str">
        <f>AM7</f>
        <v>50%</v>
      </c>
      <c r="AS41" s="140">
        <v>276000</v>
      </c>
      <c r="AV41" s="143" t="s">
        <v>190</v>
      </c>
      <c r="AW41" s="144" t="s">
        <v>145</v>
      </c>
      <c r="AX41" s="134" t="s">
        <v>200</v>
      </c>
      <c r="AY41" s="134" t="s">
        <v>224</v>
      </c>
      <c r="AZ41" s="134" t="s">
        <v>207</v>
      </c>
      <c r="BA41" s="135">
        <v>0.75</v>
      </c>
      <c r="BB41" s="145">
        <v>162850</v>
      </c>
    </row>
    <row r="42" spans="2:54" ht="29.25" customHeight="1" x14ac:dyDescent="0.15">
      <c r="B42" s="31"/>
      <c r="C42" s="173"/>
      <c r="D42" s="174"/>
      <c r="E42" s="175"/>
      <c r="F42" s="176"/>
      <c r="G42" s="176"/>
      <c r="H42" s="319" t="s">
        <v>33</v>
      </c>
      <c r="I42" s="320"/>
      <c r="J42" s="320"/>
      <c r="K42" s="320"/>
      <c r="L42" s="321"/>
      <c r="M42" s="310" t="s">
        <v>288</v>
      </c>
      <c r="N42" s="311"/>
      <c r="O42" s="311"/>
      <c r="P42" s="311"/>
      <c r="Q42" s="311"/>
      <c r="R42" s="312"/>
      <c r="S42" s="430" t="s">
        <v>289</v>
      </c>
      <c r="T42" s="437"/>
      <c r="U42" s="437"/>
      <c r="V42" s="437"/>
      <c r="W42" s="437"/>
      <c r="X42" s="437"/>
      <c r="Y42" s="438"/>
      <c r="Z42" s="177"/>
      <c r="AA42" s="79"/>
      <c r="AB42" s="40"/>
      <c r="AC42" s="40"/>
      <c r="AD42" s="40"/>
      <c r="AE42" s="31"/>
      <c r="AO42" s="166" t="str">
        <f>AM45</f>
        <v>1時間</v>
      </c>
      <c r="AP42" s="139">
        <v>6</v>
      </c>
      <c r="AQ42" s="139" t="str">
        <f>AL44</f>
        <v>定員20人以上</v>
      </c>
      <c r="AR42" s="169" t="str">
        <f>AM7</f>
        <v>50%</v>
      </c>
      <c r="AS42" s="140">
        <v>1234000</v>
      </c>
      <c r="AV42" s="143" t="s">
        <v>190</v>
      </c>
      <c r="AW42" s="144" t="s">
        <v>145</v>
      </c>
      <c r="AX42" s="134" t="s">
        <v>200</v>
      </c>
      <c r="AY42" s="134" t="s">
        <v>224</v>
      </c>
      <c r="AZ42" s="134" t="s">
        <v>207</v>
      </c>
      <c r="BA42" s="135">
        <v>0.5</v>
      </c>
      <c r="BB42" s="145">
        <v>151530</v>
      </c>
    </row>
    <row r="43" spans="2:54" ht="15.75" customHeight="1" x14ac:dyDescent="0.15">
      <c r="B43" s="31"/>
      <c r="C43" s="380" t="str">
        <f>AI61</f>
        <v>3歳以上児</v>
      </c>
      <c r="D43" s="339"/>
      <c r="E43" s="339"/>
      <c r="F43" s="339"/>
      <c r="G43" s="381"/>
      <c r="H43" s="452" t="str">
        <f>IF(OR(C5=AN5, C5=AN6, C5=AN7), IF(AND(AG36, AG37, G37&lt;&gt;"", K37&lt;&gt;""), AJ61, 0), "")</f>
        <v/>
      </c>
      <c r="I43" s="453"/>
      <c r="J43" s="453"/>
      <c r="K43" s="453"/>
      <c r="L43" s="454"/>
      <c r="M43" s="337" t="str">
        <f>IF(OR(C5=AN5, C5=AN6, C5=AN7), IF(AND(AG36, AG37, G37&lt;&gt;"", K37&lt;&gt;""), AK61, 0), "")</f>
        <v/>
      </c>
      <c r="N43" s="337"/>
      <c r="O43" s="337"/>
      <c r="P43" s="337"/>
      <c r="Q43" s="337"/>
      <c r="R43" s="337"/>
      <c r="S43" s="439" t="str">
        <f>IF(OR(C5=AN5, C5=AN6, C5=AN7), H43*M43, "")</f>
        <v/>
      </c>
      <c r="T43" s="440"/>
      <c r="U43" s="440"/>
      <c r="V43" s="440"/>
      <c r="W43" s="440"/>
      <c r="X43" s="440"/>
      <c r="Y43" s="178" t="s">
        <v>119</v>
      </c>
      <c r="Z43" s="79"/>
      <c r="AA43" s="79"/>
      <c r="AB43" s="40"/>
      <c r="AC43" s="40"/>
      <c r="AD43" s="40"/>
      <c r="AE43" s="31"/>
      <c r="AH43" s="116"/>
      <c r="AI43" s="116" t="s">
        <v>161</v>
      </c>
      <c r="AJ43" s="116" t="s">
        <v>162</v>
      </c>
      <c r="AL43" s="179" t="s">
        <v>130</v>
      </c>
      <c r="AM43" s="116" t="s">
        <v>126</v>
      </c>
      <c r="AO43" s="166" t="str">
        <f>AM45</f>
        <v>1時間</v>
      </c>
      <c r="AP43" s="139">
        <v>6</v>
      </c>
      <c r="AQ43" s="139" t="str">
        <f>AL45</f>
        <v>定員19人以下</v>
      </c>
      <c r="AR43" s="169" t="str">
        <f>AM5</f>
        <v>100%</v>
      </c>
      <c r="AS43" s="140">
        <v>962000</v>
      </c>
      <c r="AV43" s="143" t="s">
        <v>190</v>
      </c>
      <c r="AW43" s="144" t="s">
        <v>145</v>
      </c>
      <c r="AX43" s="134" t="s">
        <v>200</v>
      </c>
      <c r="AY43" s="134" t="s">
        <v>224</v>
      </c>
      <c r="AZ43" s="134" t="s">
        <v>225</v>
      </c>
      <c r="BA43" s="135">
        <v>1</v>
      </c>
      <c r="BB43" s="145">
        <v>211560</v>
      </c>
    </row>
    <row r="44" spans="2:54" ht="15.75" customHeight="1" x14ac:dyDescent="0.15">
      <c r="C44" s="380" t="str">
        <f>AI63</f>
        <v>3歳未満児</v>
      </c>
      <c r="D44" s="339"/>
      <c r="E44" s="339"/>
      <c r="F44" s="339"/>
      <c r="G44" s="381"/>
      <c r="H44" s="452" t="str">
        <f>IF(OR(C5=AN5, C5=AN6, C5=AN7), IF(AND(AG36, AG37, G37&lt;&gt;"", K37&lt;&gt;""), AJ63, 0), "")</f>
        <v/>
      </c>
      <c r="I44" s="453"/>
      <c r="J44" s="453"/>
      <c r="K44" s="453"/>
      <c r="L44" s="454"/>
      <c r="M44" s="337" t="str">
        <f>IF(OR(C5=AN5, C5=AN6, C5=AN7), IF(AND(AG36, AG37, G37&lt;&gt;"", K37&lt;&gt;""), AK63, 0), "")</f>
        <v/>
      </c>
      <c r="N44" s="337"/>
      <c r="O44" s="337"/>
      <c r="P44" s="337"/>
      <c r="Q44" s="337"/>
      <c r="R44" s="337"/>
      <c r="S44" s="400" t="str">
        <f>IF(OR(C5=AN5, C5=AN6, C5=AN7), H44*M44, "")</f>
        <v/>
      </c>
      <c r="T44" s="401"/>
      <c r="U44" s="401"/>
      <c r="V44" s="401"/>
      <c r="W44" s="401"/>
      <c r="X44" s="401"/>
      <c r="Y44" s="156" t="s">
        <v>119</v>
      </c>
      <c r="Z44" s="20"/>
      <c r="AA44" s="20"/>
      <c r="AB44" s="20"/>
      <c r="AC44" s="20"/>
      <c r="AD44" s="20"/>
      <c r="AH44" s="116" t="s">
        <v>134</v>
      </c>
      <c r="AI44" s="116" t="str">
        <f>CONCATENATE("&lt;=", '＜様式1-2号＞算定額（見込）調書'!$G$66 * 60 + '＜様式1-2号＞算定額（見込）調書'!$K$66)</f>
        <v>&lt;=0</v>
      </c>
      <c r="AJ44" s="116" t="str">
        <f>CONCATENATE("&gt;", '＜様式1-2号＞算定額（見込）調書'!$G$66 * 60 + '＜様式1-2号＞算定額（見込）調書'!$K$66)</f>
        <v>&gt;0</v>
      </c>
      <c r="AL44" s="179" t="s">
        <v>128</v>
      </c>
      <c r="AM44" s="158" t="s">
        <v>157</v>
      </c>
      <c r="AO44" s="166" t="str">
        <f>AM45</f>
        <v>1時間</v>
      </c>
      <c r="AP44" s="139">
        <v>6</v>
      </c>
      <c r="AQ44" s="139" t="str">
        <f>AL45</f>
        <v>定員19人以下</v>
      </c>
      <c r="AR44" s="169" t="str">
        <f>AM7</f>
        <v>50%</v>
      </c>
      <c r="AS44" s="140">
        <v>951000</v>
      </c>
      <c r="AV44" s="143" t="s">
        <v>190</v>
      </c>
      <c r="AW44" s="144" t="s">
        <v>145</v>
      </c>
      <c r="AX44" s="134" t="s">
        <v>200</v>
      </c>
      <c r="AY44" s="134" t="s">
        <v>224</v>
      </c>
      <c r="AZ44" s="134" t="s">
        <v>225</v>
      </c>
      <c r="BA44" s="135">
        <v>0.75</v>
      </c>
      <c r="BB44" s="145">
        <v>195410</v>
      </c>
    </row>
    <row r="45" spans="2:54" ht="15.75" customHeight="1" x14ac:dyDescent="0.15">
      <c r="C45" s="39"/>
      <c r="D45" s="39"/>
      <c r="E45" s="39"/>
      <c r="F45" s="39"/>
      <c r="G45" s="39"/>
      <c r="H45" s="180"/>
      <c r="I45" s="180"/>
      <c r="J45" s="180"/>
      <c r="K45" s="180"/>
      <c r="L45" s="180"/>
      <c r="M45" s="181"/>
      <c r="N45" s="181"/>
      <c r="O45" s="181"/>
      <c r="P45" s="434" t="s">
        <v>287</v>
      </c>
      <c r="Q45" s="435"/>
      <c r="R45" s="436"/>
      <c r="S45" s="400">
        <f>IF(OR(C5=AN5, C5=AN6, C5=AN7), S43+S44, 0)</f>
        <v>0</v>
      </c>
      <c r="T45" s="401"/>
      <c r="U45" s="401"/>
      <c r="V45" s="401"/>
      <c r="W45" s="401"/>
      <c r="X45" s="401"/>
      <c r="Y45" s="182" t="s">
        <v>119</v>
      </c>
      <c r="Z45" s="20"/>
      <c r="AA45" s="20"/>
      <c r="AB45" s="20"/>
      <c r="AC45" s="20"/>
      <c r="AD45" s="20"/>
      <c r="AH45" s="116"/>
      <c r="AI45" s="116" t="s">
        <v>161</v>
      </c>
      <c r="AJ45" s="116" t="s">
        <v>162</v>
      </c>
      <c r="AL45" s="179" t="s">
        <v>129</v>
      </c>
      <c r="AM45" s="158" t="s">
        <v>158</v>
      </c>
      <c r="AO45" s="183" t="str">
        <f>AM46</f>
        <v>2～3時間</v>
      </c>
      <c r="AP45" s="139">
        <v>3</v>
      </c>
      <c r="AQ45" s="139" t="str">
        <f>AL44</f>
        <v>定員20人以上</v>
      </c>
      <c r="AR45" s="169" t="str">
        <f>AM7</f>
        <v>50%</v>
      </c>
      <c r="AS45" s="140">
        <v>1993000</v>
      </c>
      <c r="AV45" s="143" t="s">
        <v>190</v>
      </c>
      <c r="AW45" s="144" t="s">
        <v>145</v>
      </c>
      <c r="AX45" s="134" t="s">
        <v>200</v>
      </c>
      <c r="AY45" s="134" t="s">
        <v>224</v>
      </c>
      <c r="AZ45" s="134" t="s">
        <v>225</v>
      </c>
      <c r="BA45" s="135">
        <v>0.5</v>
      </c>
      <c r="BB45" s="145">
        <v>181830</v>
      </c>
    </row>
    <row r="46" spans="2:54" ht="14.25" x14ac:dyDescent="0.15">
      <c r="C46" s="184"/>
      <c r="D46" s="184"/>
      <c r="E46" s="184"/>
      <c r="F46" s="184"/>
      <c r="G46" s="184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82"/>
      <c r="AC46" s="20"/>
      <c r="AD46" s="20"/>
      <c r="AH46" s="116" t="s">
        <v>135</v>
      </c>
      <c r="AI46" s="116" t="str">
        <f>CONCATENATE("&lt;=", '＜様式1-2号＞算定額（見込）調書'!$G$67 * 60 + '＜様式1-2号＞算定額（見込）調書'!$K$67)</f>
        <v>&lt;=0</v>
      </c>
      <c r="AJ46" s="59" t="str">
        <f>CONCATENATE("&gt;", '＜様式1-2号＞算定額（見込）調書'!$G$67 * 60 + '＜様式1-2号＞算定額（見込）調書'!$K$67)</f>
        <v>&gt;0</v>
      </c>
      <c r="AL46" s="185" t="s">
        <v>132</v>
      </c>
      <c r="AM46" s="186" t="s">
        <v>159</v>
      </c>
      <c r="AO46" s="183" t="str">
        <f>AM46</f>
        <v>2～3時間</v>
      </c>
      <c r="AP46" s="139">
        <v>3</v>
      </c>
      <c r="AQ46" s="139" t="str">
        <f>AL45</f>
        <v>定員19人以下</v>
      </c>
      <c r="AR46" s="169" t="str">
        <f>AM5</f>
        <v>100%</v>
      </c>
      <c r="AS46" s="140">
        <v>1205000</v>
      </c>
      <c r="AV46" s="143" t="s">
        <v>190</v>
      </c>
      <c r="AW46" s="144" t="s">
        <v>145</v>
      </c>
      <c r="AX46" s="134" t="s">
        <v>201</v>
      </c>
      <c r="AY46" s="134" t="s">
        <v>224</v>
      </c>
      <c r="AZ46" s="134" t="s">
        <v>207</v>
      </c>
      <c r="BA46" s="135">
        <v>1</v>
      </c>
      <c r="BB46" s="145">
        <v>259100</v>
      </c>
    </row>
    <row r="47" spans="2:54" ht="15.75" customHeight="1" x14ac:dyDescent="0.15">
      <c r="B47" s="31" t="s">
        <v>64</v>
      </c>
      <c r="C47" s="45"/>
      <c r="D47" s="34"/>
      <c r="E47" s="31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1"/>
      <c r="AC47" s="31"/>
      <c r="AD47" s="31"/>
      <c r="AE47" s="31"/>
      <c r="AJ47" s="187"/>
      <c r="AM47" s="158" t="s">
        <v>160</v>
      </c>
      <c r="AO47" s="183" t="str">
        <f>AM46</f>
        <v>2～3時間</v>
      </c>
      <c r="AP47" s="139">
        <v>3</v>
      </c>
      <c r="AQ47" s="139" t="str">
        <f>AL45</f>
        <v>定員19人以下</v>
      </c>
      <c r="AR47" s="169" t="str">
        <f>AM7</f>
        <v>50%</v>
      </c>
      <c r="AS47" s="140">
        <v>1180000</v>
      </c>
      <c r="AV47" s="143" t="s">
        <v>190</v>
      </c>
      <c r="AW47" s="144" t="s">
        <v>145</v>
      </c>
      <c r="AX47" s="134" t="s">
        <v>201</v>
      </c>
      <c r="AY47" s="134" t="s">
        <v>224</v>
      </c>
      <c r="AZ47" s="134" t="s">
        <v>207</v>
      </c>
      <c r="BA47" s="135">
        <v>0.75</v>
      </c>
      <c r="BB47" s="145">
        <v>235850</v>
      </c>
    </row>
    <row r="48" spans="2:54" ht="12.75" customHeight="1" x14ac:dyDescent="0.15">
      <c r="B48" s="31"/>
      <c r="C48" s="45"/>
      <c r="D48" s="34"/>
      <c r="E48" s="31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1"/>
      <c r="AC48" s="31"/>
      <c r="AD48" s="31"/>
      <c r="AE48" s="31"/>
      <c r="AH48" s="116" t="s">
        <v>126</v>
      </c>
      <c r="AI48" s="116" t="s">
        <v>161</v>
      </c>
      <c r="AJ48" s="116" t="s">
        <v>162</v>
      </c>
      <c r="AM48" s="158" t="s">
        <v>122</v>
      </c>
      <c r="AO48" s="166" t="str">
        <f>AM47</f>
        <v>4～5時間</v>
      </c>
      <c r="AP48" s="139">
        <v>3</v>
      </c>
      <c r="AQ48" s="139" t="str">
        <f>AL44</f>
        <v>定員20人以上</v>
      </c>
      <c r="AR48" s="169" t="str">
        <f>AM7</f>
        <v>50%</v>
      </c>
      <c r="AS48" s="140">
        <v>4357000</v>
      </c>
      <c r="AV48" s="143" t="s">
        <v>190</v>
      </c>
      <c r="AW48" s="144" t="s">
        <v>145</v>
      </c>
      <c r="AX48" s="134" t="s">
        <v>201</v>
      </c>
      <c r="AY48" s="134" t="s">
        <v>224</v>
      </c>
      <c r="AZ48" s="134" t="s">
        <v>207</v>
      </c>
      <c r="BA48" s="135">
        <v>0.5</v>
      </c>
      <c r="BB48" s="145">
        <v>215050</v>
      </c>
    </row>
    <row r="49" spans="2:54" ht="15.75" customHeight="1" x14ac:dyDescent="0.15">
      <c r="B49" s="32"/>
      <c r="C49" s="33" t="s">
        <v>65</v>
      </c>
      <c r="D49" s="84" t="s">
        <v>66</v>
      </c>
      <c r="E49" s="32"/>
      <c r="F49" s="35"/>
      <c r="G49" s="35"/>
      <c r="H49" s="35"/>
      <c r="I49" s="35"/>
      <c r="J49" s="35"/>
      <c r="K49" s="35"/>
      <c r="L49" s="35"/>
      <c r="M49" s="367">
        <f>'＜様式1-2号＞算定額（見込）調書'!L84</f>
        <v>0</v>
      </c>
      <c r="N49" s="367"/>
      <c r="O49" s="367"/>
      <c r="P49" s="367"/>
      <c r="Q49" s="50" t="s">
        <v>67</v>
      </c>
      <c r="R49" s="8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2"/>
      <c r="AH49" s="158" t="str">
        <f>AM44</f>
        <v>30分</v>
      </c>
      <c r="AI49" s="116">
        <v>30</v>
      </c>
      <c r="AJ49" s="116">
        <f>AI50</f>
        <v>60</v>
      </c>
      <c r="AO49" s="166" t="str">
        <f>AM47</f>
        <v>4～5時間</v>
      </c>
      <c r="AP49" s="139">
        <v>3</v>
      </c>
      <c r="AQ49" s="139" t="str">
        <f>AL45</f>
        <v>定員19人以下</v>
      </c>
      <c r="AR49" s="169" t="str">
        <f>AM5</f>
        <v>100%</v>
      </c>
      <c r="AS49" s="140">
        <v>3365000</v>
      </c>
      <c r="AV49" s="143" t="s">
        <v>190</v>
      </c>
      <c r="AW49" s="144" t="s">
        <v>145</v>
      </c>
      <c r="AX49" s="134" t="s">
        <v>201</v>
      </c>
      <c r="AY49" s="134" t="s">
        <v>224</v>
      </c>
      <c r="AZ49" s="134" t="s">
        <v>225</v>
      </c>
      <c r="BA49" s="135">
        <v>1</v>
      </c>
      <c r="BB49" s="145">
        <v>310900</v>
      </c>
    </row>
    <row r="50" spans="2:54" ht="15.75" customHeight="1" x14ac:dyDescent="0.15">
      <c r="B50" s="32"/>
      <c r="C50" s="33" t="s">
        <v>68</v>
      </c>
      <c r="D50" s="84" t="s">
        <v>69</v>
      </c>
      <c r="E50" s="32"/>
      <c r="F50" s="35"/>
      <c r="G50" s="35"/>
      <c r="H50" s="35"/>
      <c r="I50" s="35"/>
      <c r="J50" s="35"/>
      <c r="K50" s="35"/>
      <c r="L50" s="35"/>
      <c r="M50" s="367">
        <f>'＜様式1-2号＞算定額（見込）調書'!L85</f>
        <v>0</v>
      </c>
      <c r="N50" s="367"/>
      <c r="O50" s="367"/>
      <c r="P50" s="367"/>
      <c r="Q50" s="50" t="s">
        <v>67</v>
      </c>
      <c r="R50" s="84"/>
      <c r="S50" s="397" t="s">
        <v>133</v>
      </c>
      <c r="T50" s="398"/>
      <c r="U50" s="398"/>
      <c r="V50" s="398"/>
      <c r="W50" s="398"/>
      <c r="X50" s="398"/>
      <c r="Y50" s="399"/>
      <c r="Z50" s="35"/>
      <c r="AA50" s="35"/>
      <c r="AB50" s="35"/>
      <c r="AC50" s="35"/>
      <c r="AD50" s="35"/>
      <c r="AE50" s="32"/>
      <c r="AH50" s="158" t="str">
        <f>AM45</f>
        <v>1時間</v>
      </c>
      <c r="AI50" s="116">
        <v>60</v>
      </c>
      <c r="AJ50" s="116">
        <f>AI51</f>
        <v>120</v>
      </c>
      <c r="AO50" s="166" t="str">
        <f>AM47</f>
        <v>4～5時間</v>
      </c>
      <c r="AP50" s="139">
        <v>3</v>
      </c>
      <c r="AQ50" s="139" t="str">
        <f>AL45</f>
        <v>定員19人以下</v>
      </c>
      <c r="AR50" s="169" t="str">
        <f>AM7</f>
        <v>50%</v>
      </c>
      <c r="AS50" s="140">
        <v>3319000</v>
      </c>
      <c r="AV50" s="143" t="s">
        <v>190</v>
      </c>
      <c r="AW50" s="144" t="s">
        <v>145</v>
      </c>
      <c r="AX50" s="134" t="s">
        <v>201</v>
      </c>
      <c r="AY50" s="134" t="s">
        <v>224</v>
      </c>
      <c r="AZ50" s="134" t="s">
        <v>225</v>
      </c>
      <c r="BA50" s="135">
        <v>0.75</v>
      </c>
      <c r="BB50" s="145">
        <v>283030</v>
      </c>
    </row>
    <row r="51" spans="2:54" ht="14.25" customHeight="1" x14ac:dyDescent="0.15">
      <c r="B51" s="31"/>
      <c r="C51" s="45" t="s">
        <v>71</v>
      </c>
      <c r="D51" s="69" t="s">
        <v>72</v>
      </c>
      <c r="E51" s="31"/>
      <c r="F51" s="31"/>
      <c r="G51" s="31"/>
      <c r="H51" s="31"/>
      <c r="I51" s="31"/>
      <c r="J51" s="31"/>
      <c r="K51" s="31"/>
      <c r="L51" s="31"/>
      <c r="M51" s="361">
        <f>'＜様式1-2号＞算定額（見込）調書'!L86</f>
        <v>0</v>
      </c>
      <c r="N51" s="361"/>
      <c r="O51" s="361"/>
      <c r="P51" s="361"/>
      <c r="Q51" s="50" t="s">
        <v>67</v>
      </c>
      <c r="R51" s="31"/>
      <c r="S51" s="400">
        <v>0</v>
      </c>
      <c r="T51" s="401"/>
      <c r="U51" s="401"/>
      <c r="V51" s="401"/>
      <c r="W51" s="401"/>
      <c r="X51" s="401"/>
      <c r="Y51" s="182" t="s">
        <v>119</v>
      </c>
      <c r="Z51" s="31"/>
      <c r="AA51" s="31"/>
      <c r="AB51" s="31"/>
      <c r="AC51" s="31"/>
      <c r="AD51" s="31"/>
      <c r="AE51" s="31"/>
      <c r="AH51" s="186" t="str">
        <f>AM46</f>
        <v>2～3時間</v>
      </c>
      <c r="AI51" s="116">
        <v>120</v>
      </c>
      <c r="AJ51" s="116">
        <f>AI52</f>
        <v>240</v>
      </c>
      <c r="AO51" s="166" t="str">
        <f>AM48</f>
        <v>6時間以上</v>
      </c>
      <c r="AP51" s="139">
        <v>3</v>
      </c>
      <c r="AQ51" s="139" t="str">
        <f>AL44</f>
        <v>定員20人以上</v>
      </c>
      <c r="AR51" s="169" t="str">
        <f>AM7</f>
        <v>50%</v>
      </c>
      <c r="AS51" s="140">
        <v>5054000</v>
      </c>
      <c r="AV51" s="143" t="s">
        <v>190</v>
      </c>
      <c r="AW51" s="144" t="s">
        <v>145</v>
      </c>
      <c r="AX51" s="134" t="s">
        <v>201</v>
      </c>
      <c r="AY51" s="134" t="s">
        <v>224</v>
      </c>
      <c r="AZ51" s="134" t="s">
        <v>225</v>
      </c>
      <c r="BA51" s="135">
        <v>0.5</v>
      </c>
      <c r="BB51" s="145">
        <v>258050</v>
      </c>
    </row>
    <row r="52" spans="2:54" ht="18" customHeight="1" x14ac:dyDescent="0.15">
      <c r="B52" s="31"/>
      <c r="C52" s="39"/>
      <c r="D52" s="39"/>
      <c r="E52" s="39"/>
      <c r="F52" s="39"/>
      <c r="G52" s="39"/>
      <c r="H52" s="180"/>
      <c r="I52" s="180"/>
      <c r="J52" s="180"/>
      <c r="K52" s="180"/>
      <c r="L52" s="180"/>
      <c r="M52" s="181"/>
      <c r="N52" s="181"/>
      <c r="O52" s="181"/>
      <c r="P52" s="181"/>
      <c r="Q52" s="181"/>
      <c r="R52" s="181"/>
      <c r="S52" s="188"/>
      <c r="T52" s="188"/>
      <c r="U52" s="188"/>
      <c r="V52" s="188"/>
      <c r="W52" s="188"/>
      <c r="X52" s="188"/>
      <c r="Y52" s="20"/>
      <c r="Z52" s="31"/>
      <c r="AA52" s="31"/>
      <c r="AB52" s="31"/>
      <c r="AC52" s="31"/>
      <c r="AD52" s="31"/>
      <c r="AE52" s="31"/>
      <c r="AH52" s="158" t="str">
        <f>AM47</f>
        <v>4～5時間</v>
      </c>
      <c r="AI52" s="116">
        <v>240</v>
      </c>
      <c r="AJ52" s="116">
        <f>AI53</f>
        <v>360</v>
      </c>
      <c r="AO52" s="166" t="str">
        <f>AM48</f>
        <v>6時間以上</v>
      </c>
      <c r="AP52" s="139">
        <v>3</v>
      </c>
      <c r="AQ52" s="139" t="str">
        <f>AL45</f>
        <v>定員19人以下</v>
      </c>
      <c r="AR52" s="169" t="str">
        <f>AM5</f>
        <v>100%</v>
      </c>
      <c r="AS52" s="140">
        <v>3858000</v>
      </c>
      <c r="AV52" s="143" t="s">
        <v>190</v>
      </c>
      <c r="AW52" s="144" t="s">
        <v>146</v>
      </c>
      <c r="AX52" s="134" t="s">
        <v>198</v>
      </c>
      <c r="AY52" s="134" t="s">
        <v>224</v>
      </c>
      <c r="AZ52" s="134" t="s">
        <v>207</v>
      </c>
      <c r="BA52" s="135">
        <v>1</v>
      </c>
      <c r="BB52" s="145">
        <v>97280</v>
      </c>
    </row>
    <row r="53" spans="2:54" ht="15.75" customHeight="1" thickBot="1" x14ac:dyDescent="0.2">
      <c r="B53" s="31" t="s">
        <v>73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H53" s="158" t="str">
        <f>AM48</f>
        <v>6時間以上</v>
      </c>
      <c r="AI53" s="116">
        <v>360</v>
      </c>
      <c r="AJ53" s="116">
        <v>1440</v>
      </c>
      <c r="AO53" s="189" t="str">
        <f>AM48</f>
        <v>6時間以上</v>
      </c>
      <c r="AP53" s="151">
        <v>3</v>
      </c>
      <c r="AQ53" s="151" t="str">
        <f>AL45</f>
        <v>定員19人以下</v>
      </c>
      <c r="AR53" s="190" t="str">
        <f>AM7</f>
        <v>50%</v>
      </c>
      <c r="AS53" s="152">
        <v>3791000</v>
      </c>
      <c r="AV53" s="143" t="s">
        <v>190</v>
      </c>
      <c r="AW53" s="144" t="s">
        <v>146</v>
      </c>
      <c r="AX53" s="134" t="s">
        <v>198</v>
      </c>
      <c r="AY53" s="134" t="s">
        <v>224</v>
      </c>
      <c r="AZ53" s="134" t="s">
        <v>207</v>
      </c>
      <c r="BA53" s="135">
        <v>0.75</v>
      </c>
      <c r="BB53" s="145">
        <v>95660</v>
      </c>
    </row>
    <row r="54" spans="2:54" ht="20.100000000000001" customHeight="1" x14ac:dyDescent="0.15">
      <c r="B54" s="31"/>
      <c r="C54" s="191" t="s">
        <v>290</v>
      </c>
      <c r="D54" s="191" t="str">
        <f>AM94</f>
        <v>病児対応型</v>
      </c>
      <c r="E54" s="21"/>
      <c r="F54" s="21"/>
      <c r="G54" s="21"/>
      <c r="H54" s="21"/>
      <c r="I54" s="58"/>
      <c r="J54" s="58"/>
      <c r="K54" s="58"/>
      <c r="L54" s="58"/>
      <c r="M54" s="58"/>
      <c r="N54" s="58"/>
      <c r="O54" s="58"/>
      <c r="P54" s="58"/>
      <c r="Q54" s="58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V54" s="143" t="s">
        <v>190</v>
      </c>
      <c r="AW54" s="144" t="s">
        <v>146</v>
      </c>
      <c r="AX54" s="134" t="s">
        <v>198</v>
      </c>
      <c r="AY54" s="134" t="s">
        <v>224</v>
      </c>
      <c r="AZ54" s="134" t="s">
        <v>207</v>
      </c>
      <c r="BA54" s="135">
        <v>0.5</v>
      </c>
      <c r="BB54" s="145">
        <v>92180</v>
      </c>
    </row>
    <row r="55" spans="2:54" ht="15.75" customHeight="1" x14ac:dyDescent="0.15">
      <c r="B55" s="31"/>
      <c r="C55" s="327" t="s">
        <v>74</v>
      </c>
      <c r="D55" s="327"/>
      <c r="E55" s="327"/>
      <c r="F55" s="402" t="s">
        <v>75</v>
      </c>
      <c r="G55" s="402"/>
      <c r="H55" s="402"/>
      <c r="I55" s="327" t="s">
        <v>76</v>
      </c>
      <c r="J55" s="327"/>
      <c r="K55" s="327"/>
      <c r="L55" s="327"/>
      <c r="M55" s="327"/>
      <c r="N55" s="327"/>
      <c r="O55" s="327"/>
      <c r="P55" s="327"/>
      <c r="Q55" s="327"/>
      <c r="R55" s="327" t="s">
        <v>61</v>
      </c>
      <c r="S55" s="327"/>
      <c r="T55" s="327"/>
      <c r="U55" s="327"/>
      <c r="V55" s="327"/>
      <c r="W55" s="327"/>
      <c r="X55" s="327"/>
      <c r="Y55" s="327"/>
      <c r="Z55" s="327"/>
      <c r="AA55" s="327"/>
      <c r="AB55" s="327"/>
      <c r="AC55" s="327" t="s">
        <v>77</v>
      </c>
      <c r="AD55" s="327"/>
      <c r="AE55" s="327"/>
      <c r="AF55" s="31"/>
      <c r="AV55" s="143" t="s">
        <v>190</v>
      </c>
      <c r="AW55" s="144" t="s">
        <v>146</v>
      </c>
      <c r="AX55" s="134" t="s">
        <v>198</v>
      </c>
      <c r="AY55" s="134" t="s">
        <v>224</v>
      </c>
      <c r="AZ55" s="134" t="s">
        <v>225</v>
      </c>
      <c r="BA55" s="135">
        <v>1</v>
      </c>
      <c r="BB55" s="145">
        <v>116740</v>
      </c>
    </row>
    <row r="56" spans="2:54" ht="15.75" customHeight="1" x14ac:dyDescent="0.15">
      <c r="B56" s="31"/>
      <c r="C56" s="327"/>
      <c r="D56" s="327"/>
      <c r="E56" s="327"/>
      <c r="F56" s="402"/>
      <c r="G56" s="402"/>
      <c r="H56" s="402"/>
      <c r="I56" s="327" t="s">
        <v>78</v>
      </c>
      <c r="J56" s="327"/>
      <c r="K56" s="327"/>
      <c r="L56" s="327"/>
      <c r="M56" s="327"/>
      <c r="N56" s="327" t="s">
        <v>79</v>
      </c>
      <c r="O56" s="327"/>
      <c r="P56" s="327"/>
      <c r="Q56" s="327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327"/>
      <c r="AD56" s="327"/>
      <c r="AE56" s="327"/>
      <c r="AF56" s="31"/>
      <c r="AV56" s="143" t="s">
        <v>190</v>
      </c>
      <c r="AW56" s="144" t="s">
        <v>146</v>
      </c>
      <c r="AX56" s="134" t="s">
        <v>198</v>
      </c>
      <c r="AY56" s="134" t="s">
        <v>224</v>
      </c>
      <c r="AZ56" s="134" t="s">
        <v>225</v>
      </c>
      <c r="BA56" s="135">
        <v>0.75</v>
      </c>
      <c r="BB56" s="145">
        <v>114790</v>
      </c>
    </row>
    <row r="57" spans="2:54" ht="15.75" customHeight="1" x14ac:dyDescent="0.15">
      <c r="B57" s="31"/>
      <c r="C57" s="426">
        <f>'＜様式1-2号＞算定額（見込）調書'!B93</f>
        <v>0</v>
      </c>
      <c r="D57" s="426"/>
      <c r="E57" s="426"/>
      <c r="F57" s="418">
        <f>'＜様式1-2号＞算定額（見込）調書'!E93</f>
        <v>0</v>
      </c>
      <c r="G57" s="418"/>
      <c r="H57" s="418"/>
      <c r="I57" s="418">
        <f>'＜様式1-2号＞算定額（見込）調書'!H93</f>
        <v>0</v>
      </c>
      <c r="J57" s="418"/>
      <c r="K57" s="418"/>
      <c r="L57" s="418"/>
      <c r="M57" s="418"/>
      <c r="N57" s="418">
        <f>'＜様式1-2号＞算定額（見込）調書'!M93</f>
        <v>0</v>
      </c>
      <c r="O57" s="418"/>
      <c r="P57" s="418"/>
      <c r="Q57" s="427"/>
      <c r="R57" s="428">
        <f>'＜様式1-2号＞算定額（見込）調書'!Q93</f>
        <v>0</v>
      </c>
      <c r="S57" s="429"/>
      <c r="T57" s="51" t="s">
        <v>111</v>
      </c>
      <c r="U57" s="415">
        <f>'＜様式1-2号＞算定額（見込）調書'!T93</f>
        <v>0</v>
      </c>
      <c r="V57" s="415"/>
      <c r="W57" s="51" t="s">
        <v>112</v>
      </c>
      <c r="X57" s="429">
        <f>'＜様式1-2号＞算定額（見込）調書'!W93</f>
        <v>0</v>
      </c>
      <c r="Y57" s="429"/>
      <c r="Z57" s="51" t="s">
        <v>111</v>
      </c>
      <c r="AA57" s="415">
        <f>'＜様式1-2号＞算定額（見込）調書'!Z93</f>
        <v>0</v>
      </c>
      <c r="AB57" s="416"/>
      <c r="AC57" s="417">
        <f>'＜様式1-2号＞算定額（見込）調書'!AB93</f>
        <v>0</v>
      </c>
      <c r="AD57" s="418"/>
      <c r="AE57" s="418"/>
      <c r="AF57" s="31"/>
      <c r="AV57" s="143" t="s">
        <v>190</v>
      </c>
      <c r="AW57" s="144" t="s">
        <v>146</v>
      </c>
      <c r="AX57" s="134" t="s">
        <v>198</v>
      </c>
      <c r="AY57" s="134" t="s">
        <v>224</v>
      </c>
      <c r="AZ57" s="134" t="s">
        <v>225</v>
      </c>
      <c r="BA57" s="135">
        <v>0.5</v>
      </c>
      <c r="BB57" s="145">
        <v>110610</v>
      </c>
    </row>
    <row r="58" spans="2:54" ht="20.100000000000001" customHeight="1" thickBot="1" x14ac:dyDescent="0.2">
      <c r="B58" s="31"/>
      <c r="C58" s="191" t="s">
        <v>291</v>
      </c>
      <c r="D58" s="191" t="str">
        <f>AM95</f>
        <v>病後児対応型</v>
      </c>
      <c r="E58" s="191"/>
      <c r="F58" s="191"/>
      <c r="G58" s="191"/>
      <c r="H58" s="191"/>
      <c r="I58" s="58"/>
      <c r="J58" s="58"/>
      <c r="K58" s="58"/>
      <c r="L58" s="58"/>
      <c r="M58" s="58"/>
      <c r="N58" s="58"/>
      <c r="O58" s="58"/>
      <c r="P58" s="58"/>
      <c r="Q58" s="58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O58" s="121" t="s">
        <v>240</v>
      </c>
      <c r="AV58" s="143" t="s">
        <v>190</v>
      </c>
      <c r="AW58" s="144" t="s">
        <v>146</v>
      </c>
      <c r="AX58" s="134" t="s">
        <v>199</v>
      </c>
      <c r="AY58" s="134" t="s">
        <v>224</v>
      </c>
      <c r="AZ58" s="134" t="s">
        <v>207</v>
      </c>
      <c r="BA58" s="135">
        <v>1</v>
      </c>
      <c r="BB58" s="145">
        <v>105480</v>
      </c>
    </row>
    <row r="59" spans="2:54" ht="15.75" customHeight="1" x14ac:dyDescent="0.15">
      <c r="B59" s="31"/>
      <c r="C59" s="327" t="s">
        <v>74</v>
      </c>
      <c r="D59" s="327"/>
      <c r="E59" s="327"/>
      <c r="F59" s="402" t="s">
        <v>75</v>
      </c>
      <c r="G59" s="402"/>
      <c r="H59" s="402"/>
      <c r="I59" s="327" t="s">
        <v>76</v>
      </c>
      <c r="J59" s="327"/>
      <c r="K59" s="327"/>
      <c r="L59" s="327"/>
      <c r="M59" s="327"/>
      <c r="N59" s="327"/>
      <c r="O59" s="327"/>
      <c r="P59" s="327"/>
      <c r="Q59" s="327"/>
      <c r="R59" s="327" t="s">
        <v>61</v>
      </c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 t="s">
        <v>77</v>
      </c>
      <c r="AD59" s="327"/>
      <c r="AE59" s="327"/>
      <c r="AF59" s="31"/>
      <c r="AG59" s="31"/>
      <c r="AH59" s="17" t="s">
        <v>250</v>
      </c>
      <c r="AO59" s="127" t="s">
        <v>144</v>
      </c>
      <c r="AP59" s="192" t="s">
        <v>153</v>
      </c>
      <c r="AQ59" s="129" t="s">
        <v>33</v>
      </c>
      <c r="AV59" s="143" t="s">
        <v>190</v>
      </c>
      <c r="AW59" s="144" t="s">
        <v>146</v>
      </c>
      <c r="AX59" s="134" t="s">
        <v>199</v>
      </c>
      <c r="AY59" s="134" t="s">
        <v>224</v>
      </c>
      <c r="AZ59" s="134" t="s">
        <v>207</v>
      </c>
      <c r="BA59" s="135">
        <v>0.75</v>
      </c>
      <c r="BB59" s="145">
        <v>102860</v>
      </c>
    </row>
    <row r="60" spans="2:54" ht="15.75" customHeight="1" x14ac:dyDescent="0.15">
      <c r="B60" s="31"/>
      <c r="C60" s="327"/>
      <c r="D60" s="327"/>
      <c r="E60" s="327"/>
      <c r="F60" s="402"/>
      <c r="G60" s="402"/>
      <c r="H60" s="402"/>
      <c r="I60" s="327" t="s">
        <v>78</v>
      </c>
      <c r="J60" s="327"/>
      <c r="K60" s="327"/>
      <c r="L60" s="327"/>
      <c r="M60" s="327"/>
      <c r="N60" s="327" t="s">
        <v>79</v>
      </c>
      <c r="O60" s="327"/>
      <c r="P60" s="327"/>
      <c r="Q60" s="327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327"/>
      <c r="AD60" s="327"/>
      <c r="AE60" s="327"/>
      <c r="AF60" s="31"/>
      <c r="AG60" s="31"/>
      <c r="AH60" s="116" t="s">
        <v>144</v>
      </c>
      <c r="AI60" s="116" t="s">
        <v>153</v>
      </c>
      <c r="AJ60" s="116" t="s">
        <v>33</v>
      </c>
      <c r="AK60" s="116" t="s">
        <v>186</v>
      </c>
      <c r="AL60" s="116" t="s">
        <v>133</v>
      </c>
      <c r="AO60" s="138" t="str">
        <f>AI5</f>
        <v>6人～12人</v>
      </c>
      <c r="AP60" s="139" t="str">
        <f>AH66</f>
        <v>3歳以上児</v>
      </c>
      <c r="AQ60" s="140">
        <v>45000</v>
      </c>
      <c r="AV60" s="143" t="s">
        <v>190</v>
      </c>
      <c r="AW60" s="144" t="s">
        <v>146</v>
      </c>
      <c r="AX60" s="134" t="s">
        <v>199</v>
      </c>
      <c r="AY60" s="134" t="s">
        <v>224</v>
      </c>
      <c r="AZ60" s="134" t="s">
        <v>207</v>
      </c>
      <c r="BA60" s="135">
        <v>0.5</v>
      </c>
      <c r="BB60" s="145">
        <v>98420</v>
      </c>
    </row>
    <row r="61" spans="2:54" ht="15.75" customHeight="1" x14ac:dyDescent="0.15">
      <c r="B61" s="31"/>
      <c r="C61" s="426">
        <f>'＜様式1-2号＞算定額（見込）調書'!B98</f>
        <v>0</v>
      </c>
      <c r="D61" s="426"/>
      <c r="E61" s="426"/>
      <c r="F61" s="418">
        <f>'＜様式1-2号＞算定額（見込）調書'!E98</f>
        <v>0</v>
      </c>
      <c r="G61" s="418"/>
      <c r="H61" s="418"/>
      <c r="I61" s="418">
        <f>'＜様式1-2号＞算定額（見込）調書'!H98</f>
        <v>0</v>
      </c>
      <c r="J61" s="418"/>
      <c r="K61" s="418"/>
      <c r="L61" s="418"/>
      <c r="M61" s="418"/>
      <c r="N61" s="418">
        <f>'＜様式1-2号＞算定額（見込）調書'!M98</f>
        <v>0</v>
      </c>
      <c r="O61" s="418"/>
      <c r="P61" s="418"/>
      <c r="Q61" s="427"/>
      <c r="R61" s="428">
        <f>'＜様式1-2号＞算定額（見込）調書'!Q98</f>
        <v>0</v>
      </c>
      <c r="S61" s="429"/>
      <c r="T61" s="51" t="s">
        <v>111</v>
      </c>
      <c r="U61" s="415">
        <f>'＜様式1-2号＞算定額（見込）調書'!T98</f>
        <v>0</v>
      </c>
      <c r="V61" s="415"/>
      <c r="W61" s="51" t="s">
        <v>112</v>
      </c>
      <c r="X61" s="429">
        <f>'＜様式1-2号＞算定額（見込）調書'!W98</f>
        <v>0</v>
      </c>
      <c r="Y61" s="429"/>
      <c r="Z61" s="51" t="s">
        <v>111</v>
      </c>
      <c r="AA61" s="415">
        <f>'＜様式1-2号＞算定額（見込）調書'!Z98</f>
        <v>0</v>
      </c>
      <c r="AB61" s="416"/>
      <c r="AC61" s="417">
        <f>'＜様式1-2号＞算定額（見込）調書'!AB98</f>
        <v>0</v>
      </c>
      <c r="AD61" s="418"/>
      <c r="AE61" s="418"/>
      <c r="AF61" s="31"/>
      <c r="AG61" s="31"/>
      <c r="AH61" s="116" t="str">
        <f>Q5</f>
        <v/>
      </c>
      <c r="AI61" s="116" t="str">
        <f>AH66</f>
        <v>3歳以上児</v>
      </c>
      <c r="AJ61" s="116">
        <f>IFERROR(DGET(AO59:AQ73,"基準額", AH60:AI61), 0)</f>
        <v>0</v>
      </c>
      <c r="AK61" s="116">
        <f>IF(C5=AN5, '＜様式1-2号＞算定額（見込）調書'!$AC$14+'＜様式1-2号＞算定額（見込）調書'!$AC$15, IF(OR(C5=AN6, C5=AN7), '＜様式1-2号＞算定額（見込）調書'!$AC$18+'＜様式1-2号＞算定額（見込）調書'!$AC$19, 0))</f>
        <v>0</v>
      </c>
      <c r="AL61" s="116">
        <f>IFERROR(AJ61*AK61, 0)</f>
        <v>0</v>
      </c>
      <c r="AO61" s="138" t="str">
        <f>AI5</f>
        <v>6人～12人</v>
      </c>
      <c r="AP61" s="139" t="str">
        <f>AH67</f>
        <v>3歳未満児</v>
      </c>
      <c r="AQ61" s="140">
        <v>43000</v>
      </c>
      <c r="AV61" s="143" t="s">
        <v>190</v>
      </c>
      <c r="AW61" s="144" t="s">
        <v>146</v>
      </c>
      <c r="AX61" s="134" t="s">
        <v>199</v>
      </c>
      <c r="AY61" s="134" t="s">
        <v>224</v>
      </c>
      <c r="AZ61" s="134" t="s">
        <v>225</v>
      </c>
      <c r="BA61" s="135">
        <v>1</v>
      </c>
      <c r="BB61" s="145">
        <v>126580</v>
      </c>
    </row>
    <row r="62" spans="2:54" ht="20.100000000000001" customHeight="1" x14ac:dyDescent="0.15">
      <c r="B62" s="31"/>
      <c r="C62" s="191" t="s">
        <v>292</v>
      </c>
      <c r="D62" s="191" t="str">
        <f>AM96</f>
        <v>体調不良児対応型</v>
      </c>
      <c r="E62" s="21"/>
      <c r="F62" s="21"/>
      <c r="G62" s="21"/>
      <c r="H62" s="21"/>
      <c r="I62" s="58"/>
      <c r="J62" s="58"/>
      <c r="K62" s="58"/>
      <c r="L62" s="58"/>
      <c r="M62" s="58"/>
      <c r="N62" s="58"/>
      <c r="O62" s="58"/>
      <c r="P62" s="58"/>
      <c r="Q62" s="58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116" t="s">
        <v>144</v>
      </c>
      <c r="AI62" s="116" t="s">
        <v>153</v>
      </c>
      <c r="AJ62" s="116" t="s">
        <v>33</v>
      </c>
      <c r="AK62" s="116" t="s">
        <v>186</v>
      </c>
      <c r="AL62" s="116"/>
      <c r="AO62" s="138" t="str">
        <f>AI6</f>
        <v>13人～19人</v>
      </c>
      <c r="AP62" s="139" t="str">
        <f>AH66</f>
        <v>3歳以上児</v>
      </c>
      <c r="AQ62" s="140">
        <v>31000</v>
      </c>
      <c r="AV62" s="143" t="s">
        <v>190</v>
      </c>
      <c r="AW62" s="144" t="s">
        <v>146</v>
      </c>
      <c r="AX62" s="134" t="s">
        <v>199</v>
      </c>
      <c r="AY62" s="134" t="s">
        <v>224</v>
      </c>
      <c r="AZ62" s="134" t="s">
        <v>225</v>
      </c>
      <c r="BA62" s="135">
        <v>0.75</v>
      </c>
      <c r="BB62" s="145">
        <v>123440</v>
      </c>
    </row>
    <row r="63" spans="2:54" ht="15.75" customHeight="1" x14ac:dyDescent="0.15">
      <c r="B63" s="31"/>
      <c r="C63" s="327" t="s">
        <v>74</v>
      </c>
      <c r="D63" s="327"/>
      <c r="E63" s="327"/>
      <c r="F63" s="402" t="s">
        <v>75</v>
      </c>
      <c r="G63" s="402"/>
      <c r="H63" s="402"/>
      <c r="I63" s="327" t="s">
        <v>76</v>
      </c>
      <c r="J63" s="327"/>
      <c r="K63" s="327"/>
      <c r="L63" s="327"/>
      <c r="M63" s="327"/>
      <c r="N63" s="327"/>
      <c r="O63" s="327"/>
      <c r="P63" s="327"/>
      <c r="Q63" s="327"/>
      <c r="R63" s="327" t="s">
        <v>61</v>
      </c>
      <c r="S63" s="327"/>
      <c r="T63" s="327"/>
      <c r="U63" s="327"/>
      <c r="V63" s="327"/>
      <c r="W63" s="327"/>
      <c r="X63" s="327"/>
      <c r="Y63" s="327"/>
      <c r="Z63" s="327"/>
      <c r="AA63" s="327"/>
      <c r="AB63" s="327"/>
      <c r="AC63" s="327" t="s">
        <v>77</v>
      </c>
      <c r="AD63" s="327"/>
      <c r="AE63" s="327"/>
      <c r="AF63" s="31"/>
      <c r="AG63" s="31"/>
      <c r="AH63" s="116" t="str">
        <f>Q5</f>
        <v/>
      </c>
      <c r="AI63" s="116" t="str">
        <f>AH67</f>
        <v>3歳未満児</v>
      </c>
      <c r="AJ63" s="116">
        <f>IFERROR(DGET(AO59:AQ73, "基準額", AH62:AI63), 0)</f>
        <v>0</v>
      </c>
      <c r="AK63" s="116">
        <f>IF(C5=AN5, '＜様式1-2号＞算定額（見込）調書'!$AC$12+'＜様式1-2号＞算定額（見込）調書'!$AC$13, IF(OR(C5=AN6, C5=AN7), '＜様式1-2号＞算定額（見込）調書'!$AC$16+'＜様式1-2号＞算定額（見込）調書'!$AC$17, 0))</f>
        <v>0</v>
      </c>
      <c r="AL63" s="116">
        <f>IFERROR(AJ63*AK63, 0)</f>
        <v>0</v>
      </c>
      <c r="AO63" s="138" t="str">
        <f>AI6</f>
        <v>13人～19人</v>
      </c>
      <c r="AP63" s="139" t="str">
        <f>AH67</f>
        <v>3歳未満児</v>
      </c>
      <c r="AQ63" s="140">
        <v>29000</v>
      </c>
      <c r="AV63" s="143" t="s">
        <v>190</v>
      </c>
      <c r="AW63" s="144" t="s">
        <v>146</v>
      </c>
      <c r="AX63" s="134" t="s">
        <v>199</v>
      </c>
      <c r="AY63" s="134" t="s">
        <v>224</v>
      </c>
      <c r="AZ63" s="134" t="s">
        <v>225</v>
      </c>
      <c r="BA63" s="135">
        <v>0.5</v>
      </c>
      <c r="BB63" s="145">
        <v>118100</v>
      </c>
    </row>
    <row r="64" spans="2:54" ht="15.75" customHeight="1" x14ac:dyDescent="0.15">
      <c r="B64" s="31"/>
      <c r="C64" s="327"/>
      <c r="D64" s="327"/>
      <c r="E64" s="327"/>
      <c r="F64" s="402"/>
      <c r="G64" s="402"/>
      <c r="H64" s="402"/>
      <c r="I64" s="327" t="s">
        <v>78</v>
      </c>
      <c r="J64" s="327"/>
      <c r="K64" s="327"/>
      <c r="L64" s="327"/>
      <c r="M64" s="327"/>
      <c r="N64" s="327" t="s">
        <v>79</v>
      </c>
      <c r="O64" s="327"/>
      <c r="P64" s="327"/>
      <c r="Q64" s="327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403"/>
      <c r="AC64" s="327"/>
      <c r="AD64" s="327"/>
      <c r="AE64" s="327"/>
      <c r="AF64" s="31"/>
      <c r="AG64" s="31"/>
      <c r="AH64" s="31"/>
      <c r="AO64" s="138" t="str">
        <f>AI7</f>
        <v>20人～30人</v>
      </c>
      <c r="AP64" s="139" t="str">
        <f>AH66</f>
        <v>3歳以上児</v>
      </c>
      <c r="AQ64" s="140">
        <v>23000</v>
      </c>
      <c r="AV64" s="143" t="s">
        <v>190</v>
      </c>
      <c r="AW64" s="144" t="s">
        <v>146</v>
      </c>
      <c r="AX64" s="134" t="s">
        <v>200</v>
      </c>
      <c r="AY64" s="134" t="s">
        <v>224</v>
      </c>
      <c r="AZ64" s="134" t="s">
        <v>207</v>
      </c>
      <c r="BA64" s="135">
        <v>1</v>
      </c>
      <c r="BB64" s="145">
        <v>166410</v>
      </c>
    </row>
    <row r="65" spans="2:54" ht="15.75" customHeight="1" x14ac:dyDescent="0.15">
      <c r="B65" s="31"/>
      <c r="C65" s="426">
        <f>'＜様式1-2号＞算定額（見込）調書'!B103</f>
        <v>0</v>
      </c>
      <c r="D65" s="426"/>
      <c r="E65" s="426"/>
      <c r="F65" s="418">
        <f>'＜様式1-2号＞算定額（見込）調書'!E103</f>
        <v>0</v>
      </c>
      <c r="G65" s="418"/>
      <c r="H65" s="418"/>
      <c r="I65" s="418">
        <f>'＜様式1-2号＞算定額（見込）調書'!H103</f>
        <v>0</v>
      </c>
      <c r="J65" s="418"/>
      <c r="K65" s="418"/>
      <c r="L65" s="418"/>
      <c r="M65" s="418"/>
      <c r="N65" s="418">
        <f>'＜様式1-2号＞算定額（見込）調書'!M103</f>
        <v>0</v>
      </c>
      <c r="O65" s="418"/>
      <c r="P65" s="418"/>
      <c r="Q65" s="427"/>
      <c r="R65" s="428">
        <f>'＜様式1-2号＞算定額（見込）調書'!Q103</f>
        <v>0</v>
      </c>
      <c r="S65" s="429"/>
      <c r="T65" s="51" t="s">
        <v>111</v>
      </c>
      <c r="U65" s="415">
        <f>'＜様式1-2号＞算定額（見込）調書'!T103</f>
        <v>0</v>
      </c>
      <c r="V65" s="415"/>
      <c r="W65" s="51" t="s">
        <v>112</v>
      </c>
      <c r="X65" s="429">
        <f>'＜様式1-2号＞算定額（見込）調書'!W103</f>
        <v>0</v>
      </c>
      <c r="Y65" s="429"/>
      <c r="Z65" s="51" t="s">
        <v>111</v>
      </c>
      <c r="AA65" s="415">
        <f>'＜様式1-2号＞算定額（見込）調書'!Z103</f>
        <v>0</v>
      </c>
      <c r="AB65" s="416"/>
      <c r="AC65" s="417">
        <f>'＜様式1-2号＞算定額（見込）調書'!AB103</f>
        <v>0</v>
      </c>
      <c r="AD65" s="418"/>
      <c r="AE65" s="418"/>
      <c r="AF65" s="31"/>
      <c r="AG65" s="31"/>
      <c r="AH65" s="116" t="s">
        <v>153</v>
      </c>
      <c r="AI65" s="193"/>
      <c r="AJ65" s="193"/>
      <c r="AK65" s="193"/>
      <c r="AL65" s="193"/>
      <c r="AM65" s="193"/>
      <c r="AO65" s="138" t="str">
        <f>AI7</f>
        <v>20人～30人</v>
      </c>
      <c r="AP65" s="139" t="str">
        <f>AH67</f>
        <v>3歳未満児</v>
      </c>
      <c r="AQ65" s="140">
        <v>21000</v>
      </c>
      <c r="AV65" s="143" t="s">
        <v>190</v>
      </c>
      <c r="AW65" s="144" t="s">
        <v>146</v>
      </c>
      <c r="AX65" s="134" t="s">
        <v>200</v>
      </c>
      <c r="AY65" s="134" t="s">
        <v>224</v>
      </c>
      <c r="AZ65" s="134" t="s">
        <v>207</v>
      </c>
      <c r="BA65" s="135">
        <v>0.75</v>
      </c>
      <c r="BB65" s="145">
        <v>157050</v>
      </c>
    </row>
    <row r="66" spans="2:54" ht="15.75" customHeight="1" x14ac:dyDescent="0.1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116" t="s">
        <v>154</v>
      </c>
      <c r="AI66" s="20"/>
      <c r="AJ66" s="20"/>
      <c r="AK66" s="20"/>
      <c r="AL66" s="20"/>
      <c r="AM66" s="20"/>
      <c r="AO66" s="138" t="str">
        <f>AI8</f>
        <v>31人～40人</v>
      </c>
      <c r="AP66" s="139" t="str">
        <f>AH66</f>
        <v>3歳以上児</v>
      </c>
      <c r="AQ66" s="140">
        <v>19000</v>
      </c>
      <c r="AV66" s="143" t="s">
        <v>190</v>
      </c>
      <c r="AW66" s="144" t="s">
        <v>146</v>
      </c>
      <c r="AX66" s="134" t="s">
        <v>200</v>
      </c>
      <c r="AY66" s="134" t="s">
        <v>224</v>
      </c>
      <c r="AZ66" s="134" t="s">
        <v>207</v>
      </c>
      <c r="BA66" s="135">
        <v>0.5</v>
      </c>
      <c r="BB66" s="145">
        <v>145880</v>
      </c>
    </row>
    <row r="67" spans="2:54" ht="27" customHeight="1" x14ac:dyDescent="0.15">
      <c r="B67" s="31"/>
      <c r="C67" s="328" t="s">
        <v>175</v>
      </c>
      <c r="D67" s="328"/>
      <c r="E67" s="328"/>
      <c r="F67" s="328"/>
      <c r="G67" s="328"/>
      <c r="H67" s="328"/>
      <c r="I67" s="328"/>
      <c r="J67" s="328"/>
      <c r="K67" s="419" t="s">
        <v>293</v>
      </c>
      <c r="L67" s="379"/>
      <c r="M67" s="379"/>
      <c r="N67" s="379"/>
      <c r="O67" s="379"/>
      <c r="P67" s="379"/>
      <c r="Q67" s="405" t="s">
        <v>294</v>
      </c>
      <c r="R67" s="327"/>
      <c r="S67" s="327"/>
      <c r="T67" s="327"/>
      <c r="U67" s="327"/>
      <c r="V67" s="327"/>
      <c r="W67" s="424" t="s">
        <v>298</v>
      </c>
      <c r="X67" s="425"/>
      <c r="Y67" s="425"/>
      <c r="Z67" s="425"/>
      <c r="AA67" s="425"/>
      <c r="AB67" s="425"/>
      <c r="AE67" s="31"/>
      <c r="AF67" s="31"/>
      <c r="AH67" s="116" t="s">
        <v>155</v>
      </c>
      <c r="AI67" s="20"/>
      <c r="AJ67" s="20"/>
      <c r="AK67" s="20"/>
      <c r="AL67" s="20"/>
      <c r="AM67" s="20"/>
      <c r="AO67" s="138" t="str">
        <f>AI8</f>
        <v>31人～40人</v>
      </c>
      <c r="AP67" s="139" t="str">
        <f>AH67</f>
        <v>3歳未満児</v>
      </c>
      <c r="AQ67" s="140">
        <v>17000</v>
      </c>
      <c r="AV67" s="143" t="s">
        <v>190</v>
      </c>
      <c r="AW67" s="144" t="s">
        <v>146</v>
      </c>
      <c r="AX67" s="134" t="s">
        <v>200</v>
      </c>
      <c r="AY67" s="134" t="s">
        <v>224</v>
      </c>
      <c r="AZ67" s="134" t="s">
        <v>225</v>
      </c>
      <c r="BA67" s="135">
        <v>1</v>
      </c>
      <c r="BB67" s="145">
        <v>199680</v>
      </c>
    </row>
    <row r="68" spans="2:54" ht="15.75" customHeight="1" x14ac:dyDescent="0.15">
      <c r="B68" s="31"/>
      <c r="C68" s="423" t="s">
        <v>295</v>
      </c>
      <c r="D68" s="423"/>
      <c r="E68" s="423"/>
      <c r="F68" s="423"/>
      <c r="G68" s="423"/>
      <c r="H68" s="423"/>
      <c r="I68" s="423"/>
      <c r="J68" s="423"/>
      <c r="K68" s="404" t="str">
        <f>IF(OR(C5=AN5, C5=AN6, C5=AN7), IF(MIN(C57,AI2)&lt;6, AJ94, AI94), "")</f>
        <v/>
      </c>
      <c r="L68" s="404"/>
      <c r="M68" s="404"/>
      <c r="N68" s="404"/>
      <c r="O68" s="404"/>
      <c r="P68" s="404"/>
      <c r="Q68" s="404" t="str">
        <f>IF(OR(C5=AN5, C5=AN6, C5=AN7), AK96, "")</f>
        <v/>
      </c>
      <c r="R68" s="404"/>
      <c r="S68" s="404"/>
      <c r="T68" s="404"/>
      <c r="U68" s="404"/>
      <c r="V68" s="404"/>
      <c r="W68" s="400" t="str">
        <f>IF(OR(C5=AN5, C5=AN6, C5=AN7), K68+Q68, "")</f>
        <v/>
      </c>
      <c r="X68" s="401"/>
      <c r="Y68" s="401"/>
      <c r="Z68" s="401"/>
      <c r="AA68" s="401"/>
      <c r="AB68" s="194" t="s">
        <v>119</v>
      </c>
      <c r="AE68" s="31"/>
      <c r="AF68" s="31"/>
      <c r="AH68" s="193"/>
      <c r="AI68" s="20"/>
      <c r="AJ68" s="20"/>
      <c r="AK68" s="20"/>
      <c r="AL68" s="20"/>
      <c r="AM68" s="20"/>
      <c r="AO68" s="138" t="str">
        <f>AI9</f>
        <v>41人～50人</v>
      </c>
      <c r="AP68" s="139" t="str">
        <f>AH66</f>
        <v>3歳以上児</v>
      </c>
      <c r="AQ68" s="140">
        <v>17000</v>
      </c>
      <c r="AV68" s="143" t="s">
        <v>190</v>
      </c>
      <c r="AW68" s="144" t="s">
        <v>146</v>
      </c>
      <c r="AX68" s="134" t="s">
        <v>200</v>
      </c>
      <c r="AY68" s="134" t="s">
        <v>224</v>
      </c>
      <c r="AZ68" s="134" t="s">
        <v>225</v>
      </c>
      <c r="BA68" s="135">
        <v>0.75</v>
      </c>
      <c r="BB68" s="145">
        <v>188450</v>
      </c>
    </row>
    <row r="69" spans="2:54" ht="15.75" customHeight="1" x14ac:dyDescent="0.15">
      <c r="B69" s="31"/>
      <c r="C69" s="423" t="s">
        <v>296</v>
      </c>
      <c r="D69" s="423"/>
      <c r="E69" s="423"/>
      <c r="F69" s="423"/>
      <c r="G69" s="423"/>
      <c r="H69" s="423"/>
      <c r="I69" s="423"/>
      <c r="J69" s="423"/>
      <c r="K69" s="420" t="str">
        <f>IF(OR(C5=AN5, C5=AN6, C5=AN7), IF(MIN(C61,AI2)&lt;6, AJ99, AI99), "")</f>
        <v/>
      </c>
      <c r="L69" s="421"/>
      <c r="M69" s="421"/>
      <c r="N69" s="421"/>
      <c r="O69" s="421"/>
      <c r="P69" s="422"/>
      <c r="Q69" s="404" t="str">
        <f>IF(OR(C5=AN5, C5=AN6, C5=AN7), AK101, "")</f>
        <v/>
      </c>
      <c r="R69" s="404"/>
      <c r="S69" s="404"/>
      <c r="T69" s="404"/>
      <c r="U69" s="404"/>
      <c r="V69" s="404"/>
      <c r="W69" s="400" t="str">
        <f>IF(OR(C5=AN5, C5=AN6, C5=AN7), K69+Q69, "")</f>
        <v/>
      </c>
      <c r="X69" s="401"/>
      <c r="Y69" s="401"/>
      <c r="Z69" s="401"/>
      <c r="AA69" s="401"/>
      <c r="AB69" s="194" t="s">
        <v>119</v>
      </c>
      <c r="AE69" s="31"/>
      <c r="AF69" s="31"/>
      <c r="AH69" s="40"/>
      <c r="AI69" s="20"/>
      <c r="AJ69" s="20"/>
      <c r="AK69" s="20"/>
      <c r="AL69" s="20"/>
      <c r="AM69" s="20"/>
      <c r="AO69" s="138" t="str">
        <f>AI9</f>
        <v>41人～50人</v>
      </c>
      <c r="AP69" s="139" t="str">
        <f>AH67</f>
        <v>3歳未満児</v>
      </c>
      <c r="AQ69" s="140">
        <v>15000</v>
      </c>
      <c r="AV69" s="143" t="s">
        <v>190</v>
      </c>
      <c r="AW69" s="144" t="s">
        <v>146</v>
      </c>
      <c r="AX69" s="134" t="s">
        <v>200</v>
      </c>
      <c r="AY69" s="134" t="s">
        <v>224</v>
      </c>
      <c r="AZ69" s="134" t="s">
        <v>225</v>
      </c>
      <c r="BA69" s="135">
        <v>0.5</v>
      </c>
      <c r="BB69" s="145">
        <v>175050</v>
      </c>
    </row>
    <row r="70" spans="2:54" ht="15.75" customHeight="1" x14ac:dyDescent="0.15">
      <c r="B70" s="31"/>
      <c r="C70" s="423" t="s">
        <v>297</v>
      </c>
      <c r="D70" s="423"/>
      <c r="E70" s="423"/>
      <c r="F70" s="423"/>
      <c r="G70" s="423"/>
      <c r="H70" s="423"/>
      <c r="I70" s="423"/>
      <c r="J70" s="423"/>
      <c r="K70" s="420" t="str">
        <f>IF(OR(C5=AN5, C5=AN6, C5=AN7), IF(MIN(C65,AI2)&lt;6, AJ104, AI104), "")</f>
        <v/>
      </c>
      <c r="L70" s="421"/>
      <c r="M70" s="421"/>
      <c r="N70" s="421"/>
      <c r="O70" s="421"/>
      <c r="P70" s="422"/>
      <c r="Q70" s="404" t="str">
        <f>IF(OR(C5=AN5, C5=AN6, C5=AN7), 0, "")</f>
        <v/>
      </c>
      <c r="R70" s="404"/>
      <c r="S70" s="404"/>
      <c r="T70" s="404"/>
      <c r="U70" s="404"/>
      <c r="V70" s="404"/>
      <c r="W70" s="400" t="str">
        <f>IF(OR(C5=AN5, C5=AN6, C5=AN7), K70+Q70, "")</f>
        <v/>
      </c>
      <c r="X70" s="401"/>
      <c r="Y70" s="401"/>
      <c r="Z70" s="401"/>
      <c r="AA70" s="401"/>
      <c r="AB70" s="194" t="s">
        <v>119</v>
      </c>
      <c r="AE70" s="31"/>
      <c r="AF70" s="31"/>
      <c r="AH70" s="40"/>
      <c r="AI70" s="20"/>
      <c r="AJ70" s="20"/>
      <c r="AK70" s="20"/>
      <c r="AL70" s="20"/>
      <c r="AM70" s="20"/>
      <c r="AO70" s="138" t="str">
        <f>AI10</f>
        <v>51人～60人</v>
      </c>
      <c r="AP70" s="139" t="str">
        <f>AH66</f>
        <v>3歳以上児</v>
      </c>
      <c r="AQ70" s="140">
        <v>15000</v>
      </c>
      <c r="AV70" s="143" t="s">
        <v>190</v>
      </c>
      <c r="AW70" s="144" t="s">
        <v>146</v>
      </c>
      <c r="AX70" s="134" t="s">
        <v>201</v>
      </c>
      <c r="AY70" s="134" t="s">
        <v>224</v>
      </c>
      <c r="AZ70" s="134" t="s">
        <v>207</v>
      </c>
      <c r="BA70" s="135">
        <v>1</v>
      </c>
      <c r="BB70" s="145">
        <v>249200</v>
      </c>
    </row>
    <row r="71" spans="2:54" ht="15.75" customHeight="1" x14ac:dyDescent="0.1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434" t="s">
        <v>287</v>
      </c>
      <c r="U71" s="435"/>
      <c r="V71" s="436"/>
      <c r="W71" s="301">
        <f>IF(OR(C5=AN5, C5=AN6, C5=AN7), SUM(W68:AA70), 0)</f>
        <v>0</v>
      </c>
      <c r="X71" s="455"/>
      <c r="Y71" s="455"/>
      <c r="Z71" s="455"/>
      <c r="AA71" s="455"/>
      <c r="AB71" s="70" t="s">
        <v>119</v>
      </c>
      <c r="AC71" s="31"/>
      <c r="AD71" s="31"/>
      <c r="AE71" s="31"/>
      <c r="AF71" s="31"/>
      <c r="AH71" s="20"/>
      <c r="AI71" s="20"/>
      <c r="AJ71" s="20"/>
      <c r="AK71" s="20"/>
      <c r="AL71" s="20"/>
      <c r="AM71" s="20"/>
      <c r="AO71" s="138" t="str">
        <f>AI10</f>
        <v>51人～60人</v>
      </c>
      <c r="AP71" s="139" t="str">
        <f>AH67</f>
        <v>3歳未満児</v>
      </c>
      <c r="AQ71" s="140">
        <v>13000</v>
      </c>
      <c r="AV71" s="143" t="s">
        <v>190</v>
      </c>
      <c r="AW71" s="144" t="s">
        <v>146</v>
      </c>
      <c r="AX71" s="134" t="s">
        <v>201</v>
      </c>
      <c r="AY71" s="134" t="s">
        <v>224</v>
      </c>
      <c r="AZ71" s="134" t="s">
        <v>207</v>
      </c>
      <c r="BA71" s="135">
        <v>0.75</v>
      </c>
      <c r="BB71" s="145">
        <v>230060</v>
      </c>
    </row>
    <row r="72" spans="2:54" ht="15.75" customHeight="1" x14ac:dyDescent="0.1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H72" s="20"/>
      <c r="AI72" s="20"/>
      <c r="AJ72" s="20"/>
      <c r="AK72" s="20"/>
      <c r="AL72" s="20"/>
      <c r="AM72" s="20"/>
      <c r="AO72" s="138" t="str">
        <f>AI11</f>
        <v>61人～</v>
      </c>
      <c r="AP72" s="139" t="str">
        <f>AH66</f>
        <v>3歳以上児</v>
      </c>
      <c r="AQ72" s="140">
        <v>14000</v>
      </c>
      <c r="AV72" s="143" t="s">
        <v>190</v>
      </c>
      <c r="AW72" s="144" t="s">
        <v>146</v>
      </c>
      <c r="AX72" s="134" t="s">
        <v>201</v>
      </c>
      <c r="AY72" s="134" t="s">
        <v>224</v>
      </c>
      <c r="AZ72" s="134" t="s">
        <v>207</v>
      </c>
      <c r="BA72" s="135">
        <v>0.5</v>
      </c>
      <c r="BB72" s="145">
        <v>209390</v>
      </c>
    </row>
    <row r="73" spans="2:54" ht="15.75" customHeight="1" thickBot="1" x14ac:dyDescent="0.2">
      <c r="B73" s="31" t="s">
        <v>80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H73" s="20"/>
      <c r="AI73" s="20"/>
      <c r="AJ73" s="20"/>
      <c r="AK73" s="20"/>
      <c r="AL73" s="20"/>
      <c r="AM73" s="20"/>
      <c r="AO73" s="150" t="str">
        <f>AI11</f>
        <v>61人～</v>
      </c>
      <c r="AP73" s="151" t="str">
        <f>AH67</f>
        <v>3歳未満児</v>
      </c>
      <c r="AQ73" s="152">
        <v>12000</v>
      </c>
      <c r="AV73" s="143" t="s">
        <v>190</v>
      </c>
      <c r="AW73" s="144" t="s">
        <v>146</v>
      </c>
      <c r="AX73" s="134" t="s">
        <v>201</v>
      </c>
      <c r="AY73" s="134" t="s">
        <v>224</v>
      </c>
      <c r="AZ73" s="134" t="s">
        <v>225</v>
      </c>
      <c r="BA73" s="135">
        <v>1</v>
      </c>
      <c r="BB73" s="145">
        <v>299030</v>
      </c>
    </row>
    <row r="74" spans="2:54" ht="15.75" customHeight="1" x14ac:dyDescent="0.15">
      <c r="B74" s="31"/>
      <c r="C74" s="217" t="s">
        <v>175</v>
      </c>
      <c r="D74" s="217"/>
      <c r="E74" s="217"/>
      <c r="F74" s="217"/>
      <c r="G74" s="217"/>
      <c r="H74" s="217"/>
      <c r="I74" s="380"/>
      <c r="J74" s="339"/>
      <c r="K74" s="339"/>
      <c r="L74" s="339"/>
      <c r="M74" s="339"/>
      <c r="N74" s="339"/>
      <c r="O74" s="339"/>
      <c r="P74" s="339"/>
      <c r="Q74" s="38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G74" s="17">
        <f>'＜様式1-2号＞算定額（見込）調書'!AF107</f>
        <v>0</v>
      </c>
      <c r="AH74" s="193"/>
      <c r="AI74" s="20"/>
      <c r="AJ74" s="20"/>
      <c r="AK74" s="20"/>
      <c r="AL74" s="20"/>
      <c r="AM74" s="20"/>
      <c r="AV74" s="143" t="s">
        <v>190</v>
      </c>
      <c r="AW74" s="144" t="s">
        <v>146</v>
      </c>
      <c r="AX74" s="134" t="s">
        <v>201</v>
      </c>
      <c r="AY74" s="134" t="s">
        <v>224</v>
      </c>
      <c r="AZ74" s="134" t="s">
        <v>225</v>
      </c>
      <c r="BA74" s="135">
        <v>0.75</v>
      </c>
      <c r="BB74" s="145">
        <v>276070</v>
      </c>
    </row>
    <row r="75" spans="2:54" ht="15.75" customHeight="1" x14ac:dyDescent="0.15">
      <c r="B75" s="37"/>
      <c r="C75" s="327" t="s">
        <v>74</v>
      </c>
      <c r="D75" s="327"/>
      <c r="E75" s="327"/>
      <c r="F75" s="402" t="s">
        <v>75</v>
      </c>
      <c r="G75" s="402"/>
      <c r="H75" s="402"/>
      <c r="I75" s="327" t="s">
        <v>76</v>
      </c>
      <c r="J75" s="327"/>
      <c r="K75" s="327"/>
      <c r="L75" s="327"/>
      <c r="M75" s="327"/>
      <c r="N75" s="327"/>
      <c r="O75" s="327"/>
      <c r="P75" s="327"/>
      <c r="Q75" s="327"/>
      <c r="R75" s="327" t="s">
        <v>61</v>
      </c>
      <c r="S75" s="327"/>
      <c r="T75" s="327"/>
      <c r="U75" s="327"/>
      <c r="V75" s="327"/>
      <c r="W75" s="327"/>
      <c r="X75" s="327"/>
      <c r="Y75" s="327"/>
      <c r="Z75" s="327"/>
      <c r="AA75" s="327"/>
      <c r="AB75" s="327"/>
      <c r="AC75" s="327" t="s">
        <v>77</v>
      </c>
      <c r="AD75" s="327"/>
      <c r="AE75" s="327"/>
      <c r="AH75" s="20"/>
      <c r="AI75" s="20"/>
      <c r="AJ75" s="20"/>
      <c r="AK75" s="20"/>
      <c r="AL75" s="20"/>
      <c r="AM75" s="20"/>
      <c r="AV75" s="143" t="s">
        <v>190</v>
      </c>
      <c r="AW75" s="144" t="s">
        <v>146</v>
      </c>
      <c r="AX75" s="134" t="s">
        <v>201</v>
      </c>
      <c r="AY75" s="134" t="s">
        <v>224</v>
      </c>
      <c r="AZ75" s="134" t="s">
        <v>225</v>
      </c>
      <c r="BA75" s="135">
        <v>0.5</v>
      </c>
      <c r="BB75" s="145">
        <v>251270</v>
      </c>
    </row>
    <row r="76" spans="2:54" ht="15.75" customHeight="1" thickBot="1" x14ac:dyDescent="0.2">
      <c r="B76" s="37"/>
      <c r="C76" s="327"/>
      <c r="D76" s="327"/>
      <c r="E76" s="327"/>
      <c r="F76" s="402"/>
      <c r="G76" s="402"/>
      <c r="H76" s="402"/>
      <c r="I76" s="327" t="s">
        <v>79</v>
      </c>
      <c r="J76" s="327"/>
      <c r="K76" s="327"/>
      <c r="L76" s="461" t="s">
        <v>81</v>
      </c>
      <c r="M76" s="461"/>
      <c r="N76" s="461"/>
      <c r="O76" s="379" t="s">
        <v>82</v>
      </c>
      <c r="P76" s="379"/>
      <c r="Q76" s="379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G76" s="31"/>
      <c r="AH76" s="69" t="s">
        <v>251</v>
      </c>
      <c r="AO76" s="121" t="s">
        <v>241</v>
      </c>
      <c r="AV76" s="143" t="s">
        <v>190</v>
      </c>
      <c r="AW76" s="144" t="s">
        <v>147</v>
      </c>
      <c r="AX76" s="134" t="s">
        <v>198</v>
      </c>
      <c r="AY76" s="134" t="s">
        <v>224</v>
      </c>
      <c r="AZ76" s="134" t="s">
        <v>207</v>
      </c>
      <c r="BA76" s="135">
        <v>1</v>
      </c>
      <c r="BB76" s="145">
        <v>78690</v>
      </c>
    </row>
    <row r="77" spans="2:54" ht="15.75" customHeight="1" x14ac:dyDescent="0.15">
      <c r="B77" s="31"/>
      <c r="C77" s="426">
        <f>'＜様式1-2号＞算定額（見込）調書'!B110</f>
        <v>0</v>
      </c>
      <c r="D77" s="426"/>
      <c r="E77" s="426"/>
      <c r="F77" s="418">
        <f>'＜様式1-2号＞算定額（見込）調書'!E110</f>
        <v>0</v>
      </c>
      <c r="G77" s="418"/>
      <c r="H77" s="418"/>
      <c r="I77" s="418">
        <f>'＜様式1-2号＞算定額（見込）調書'!H110:J110</f>
        <v>0</v>
      </c>
      <c r="J77" s="418"/>
      <c r="K77" s="418"/>
      <c r="L77" s="418">
        <f>'＜様式1-2号＞算定額（見込）調書'!K110:M110</f>
        <v>0</v>
      </c>
      <c r="M77" s="418"/>
      <c r="N77" s="418"/>
      <c r="O77" s="418">
        <f>'＜様式1-2号＞算定額（見込）調書'!N110:P110</f>
        <v>0</v>
      </c>
      <c r="P77" s="418"/>
      <c r="Q77" s="418"/>
      <c r="R77" s="456">
        <f>'＜様式1-2号＞算定額（見込）調書'!Q110:R110</f>
        <v>0</v>
      </c>
      <c r="S77" s="428"/>
      <c r="T77" s="51" t="s">
        <v>111</v>
      </c>
      <c r="U77" s="416">
        <f>'＜様式1-2号＞算定額（見込）調書'!T110:U110</f>
        <v>0</v>
      </c>
      <c r="V77" s="458"/>
      <c r="W77" s="51" t="s">
        <v>112</v>
      </c>
      <c r="X77" s="459">
        <f>'＜様式1-2号＞算定額（見込）調書'!W110:X110</f>
        <v>0</v>
      </c>
      <c r="Y77" s="428"/>
      <c r="Z77" s="51" t="s">
        <v>111</v>
      </c>
      <c r="AA77" s="416">
        <f>'＜様式1-2号＞算定額（見込）調書'!Z110:AA110</f>
        <v>0</v>
      </c>
      <c r="AB77" s="460"/>
      <c r="AC77" s="418">
        <f>'＜様式1-2号＞算定額（見込）調書'!AB110</f>
        <v>0</v>
      </c>
      <c r="AD77" s="418"/>
      <c r="AE77" s="418"/>
      <c r="AG77" s="32"/>
      <c r="AH77" s="116" t="s">
        <v>258</v>
      </c>
      <c r="AI77" s="59" t="s">
        <v>259</v>
      </c>
      <c r="AJ77" s="116" t="s">
        <v>260</v>
      </c>
      <c r="AK77" s="116" t="s">
        <v>261</v>
      </c>
      <c r="AL77" s="116" t="s">
        <v>262</v>
      </c>
      <c r="AM77" s="59" t="s">
        <v>263</v>
      </c>
      <c r="AO77" s="127" t="s">
        <v>163</v>
      </c>
      <c r="AP77" s="165" t="s">
        <v>174</v>
      </c>
      <c r="AQ77" s="129" t="s">
        <v>33</v>
      </c>
      <c r="AV77" s="143" t="s">
        <v>190</v>
      </c>
      <c r="AW77" s="144" t="s">
        <v>147</v>
      </c>
      <c r="AX77" s="134" t="s">
        <v>198</v>
      </c>
      <c r="AY77" s="134" t="s">
        <v>224</v>
      </c>
      <c r="AZ77" s="134" t="s">
        <v>207</v>
      </c>
      <c r="BA77" s="135">
        <v>0.75</v>
      </c>
      <c r="BB77" s="145">
        <v>76040</v>
      </c>
    </row>
    <row r="78" spans="2:54" ht="15.75" customHeight="1" x14ac:dyDescent="0.1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G78" s="32"/>
      <c r="AH78" s="116" t="str">
        <f>$AP$77</f>
        <v>人数</v>
      </c>
      <c r="AI78" s="116" t="str">
        <f t="shared" ref="AI78:AM78" si="2">$AP$77</f>
        <v>人数</v>
      </c>
      <c r="AJ78" s="116" t="str">
        <f t="shared" si="2"/>
        <v>人数</v>
      </c>
      <c r="AK78" s="116" t="str">
        <f t="shared" si="2"/>
        <v>人数</v>
      </c>
      <c r="AL78" s="116" t="str">
        <f t="shared" si="2"/>
        <v>人数</v>
      </c>
      <c r="AM78" s="116" t="str">
        <f t="shared" si="2"/>
        <v>人数</v>
      </c>
      <c r="AO78" s="138" t="s">
        <v>164</v>
      </c>
      <c r="AP78" s="139">
        <v>1</v>
      </c>
      <c r="AQ78" s="140">
        <v>8000</v>
      </c>
      <c r="AV78" s="143" t="s">
        <v>190</v>
      </c>
      <c r="AW78" s="144" t="s">
        <v>147</v>
      </c>
      <c r="AX78" s="134" t="s">
        <v>198</v>
      </c>
      <c r="AY78" s="134" t="s">
        <v>224</v>
      </c>
      <c r="AZ78" s="134" t="s">
        <v>207</v>
      </c>
      <c r="BA78" s="135">
        <v>0.5</v>
      </c>
      <c r="BB78" s="145">
        <v>72890</v>
      </c>
    </row>
    <row r="79" spans="2:54" ht="15.75" customHeight="1" x14ac:dyDescent="0.15">
      <c r="B79" s="31"/>
      <c r="C79" s="328" t="s">
        <v>175</v>
      </c>
      <c r="D79" s="328"/>
      <c r="E79" s="328"/>
      <c r="F79" s="328"/>
      <c r="G79" s="328"/>
      <c r="H79" s="328"/>
      <c r="I79" s="328"/>
      <c r="J79" s="328"/>
      <c r="K79" s="405" t="s">
        <v>299</v>
      </c>
      <c r="L79" s="327"/>
      <c r="M79" s="327"/>
      <c r="N79" s="327"/>
      <c r="O79" s="327"/>
      <c r="P79" s="327"/>
      <c r="Q79" s="405" t="s">
        <v>33</v>
      </c>
      <c r="R79" s="327"/>
      <c r="S79" s="327"/>
      <c r="T79" s="327"/>
      <c r="U79" s="327"/>
      <c r="V79" s="327"/>
      <c r="W79" s="413" t="s">
        <v>133</v>
      </c>
      <c r="X79" s="414"/>
      <c r="Y79" s="414"/>
      <c r="Z79" s="414"/>
      <c r="AA79" s="414"/>
      <c r="AB79" s="414"/>
      <c r="AC79" s="31"/>
      <c r="AD79" s="31"/>
      <c r="AE79" s="31"/>
      <c r="AG79" s="32"/>
      <c r="AH79" s="195">
        <v>0</v>
      </c>
      <c r="AI79" s="195">
        <v>0</v>
      </c>
      <c r="AJ79" s="195">
        <v>0</v>
      </c>
      <c r="AK79" s="195">
        <v>0</v>
      </c>
      <c r="AL79" s="195">
        <v>0</v>
      </c>
      <c r="AM79" s="195">
        <v>0</v>
      </c>
      <c r="AO79" s="138" t="s">
        <v>165</v>
      </c>
      <c r="AP79" s="139">
        <v>2</v>
      </c>
      <c r="AQ79" s="140">
        <v>16000</v>
      </c>
      <c r="AV79" s="143" t="s">
        <v>190</v>
      </c>
      <c r="AW79" s="144" t="s">
        <v>147</v>
      </c>
      <c r="AX79" s="134" t="s">
        <v>198</v>
      </c>
      <c r="AY79" s="134" t="s">
        <v>224</v>
      </c>
      <c r="AZ79" s="134" t="s">
        <v>225</v>
      </c>
      <c r="BA79" s="135">
        <v>1</v>
      </c>
      <c r="BB79" s="145">
        <v>94430</v>
      </c>
    </row>
    <row r="80" spans="2:54" ht="15.75" customHeight="1" x14ac:dyDescent="0.15">
      <c r="B80" s="31"/>
      <c r="C80" s="423" t="str">
        <f>IF(AG74=1, AM129, IF(AG74=2, AM130, ""))</f>
        <v/>
      </c>
      <c r="D80" s="423"/>
      <c r="E80" s="423"/>
      <c r="F80" s="423"/>
      <c r="G80" s="423"/>
      <c r="H80" s="423"/>
      <c r="I80" s="423"/>
      <c r="J80" s="423"/>
      <c r="K80" s="404">
        <f>F77</f>
        <v>0</v>
      </c>
      <c r="L80" s="404"/>
      <c r="M80" s="404"/>
      <c r="N80" s="404"/>
      <c r="O80" s="404"/>
      <c r="P80" s="404"/>
      <c r="Q80" s="404" t="str">
        <f>IF(OR(C5=AN5, C5=AN6, C5=AN7), IFERROR(CHOOSE(AG74, AK129, AP138), 0), "")</f>
        <v/>
      </c>
      <c r="R80" s="404"/>
      <c r="S80" s="404"/>
      <c r="T80" s="404"/>
      <c r="U80" s="404"/>
      <c r="V80" s="404"/>
      <c r="W80" s="400">
        <f>IF(OR(C5=AN5, C5=AN6, C5=AN7), IF(AG74=1, Q80, IF(AG74=2, K80*Q80, 0)), 0)</f>
        <v>0</v>
      </c>
      <c r="X80" s="401"/>
      <c r="Y80" s="401"/>
      <c r="Z80" s="401"/>
      <c r="AA80" s="401"/>
      <c r="AB80" s="194" t="s">
        <v>119</v>
      </c>
      <c r="AC80" s="31"/>
      <c r="AD80" s="31"/>
      <c r="AE80" s="31"/>
      <c r="AG80" s="32"/>
      <c r="AH80" s="195">
        <f>IFERROR(DGET($AO$77:$AQ$87, $AQ$77, AH78:AH79), 0)</f>
        <v>0</v>
      </c>
      <c r="AI80" s="195">
        <f>IFERROR(DGET($AO$77:$AQ$87, $AQ$77, AI78:AI79), 0)</f>
        <v>0</v>
      </c>
      <c r="AJ80" s="195">
        <f t="shared" ref="AJ80:AM80" si="3">IFERROR(DGET($AO$77:$AQ$87, $AQ$77, AJ78:AJ79), 0)</f>
        <v>0</v>
      </c>
      <c r="AK80" s="195">
        <f t="shared" si="3"/>
        <v>0</v>
      </c>
      <c r="AL80" s="195">
        <f t="shared" si="3"/>
        <v>0</v>
      </c>
      <c r="AM80" s="195">
        <f t="shared" si="3"/>
        <v>0</v>
      </c>
      <c r="AO80" s="138" t="s">
        <v>166</v>
      </c>
      <c r="AP80" s="139">
        <v>3</v>
      </c>
      <c r="AQ80" s="140">
        <v>24000</v>
      </c>
      <c r="AV80" s="143" t="s">
        <v>190</v>
      </c>
      <c r="AW80" s="144" t="s">
        <v>147</v>
      </c>
      <c r="AX80" s="134" t="s">
        <v>198</v>
      </c>
      <c r="AY80" s="134" t="s">
        <v>224</v>
      </c>
      <c r="AZ80" s="134" t="s">
        <v>225</v>
      </c>
      <c r="BA80" s="135">
        <v>0.75</v>
      </c>
      <c r="BB80" s="145">
        <v>91250</v>
      </c>
    </row>
    <row r="81" spans="2:54" ht="15.75" customHeight="1" x14ac:dyDescent="0.1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G81" s="31"/>
      <c r="AH81" s="116" t="s">
        <v>264</v>
      </c>
      <c r="AI81" s="116" t="s">
        <v>265</v>
      </c>
      <c r="AJ81" s="116" t="s">
        <v>266</v>
      </c>
      <c r="AK81" s="116" t="s">
        <v>255</v>
      </c>
      <c r="AL81" s="116" t="s">
        <v>256</v>
      </c>
      <c r="AM81" s="116" t="s">
        <v>257</v>
      </c>
      <c r="AO81" s="138" t="s">
        <v>167</v>
      </c>
      <c r="AP81" s="139">
        <v>4</v>
      </c>
      <c r="AQ81" s="140">
        <v>32000</v>
      </c>
      <c r="AV81" s="143" t="s">
        <v>190</v>
      </c>
      <c r="AW81" s="144" t="s">
        <v>147</v>
      </c>
      <c r="AX81" s="134" t="s">
        <v>198</v>
      </c>
      <c r="AY81" s="134" t="s">
        <v>224</v>
      </c>
      <c r="AZ81" s="134" t="s">
        <v>225</v>
      </c>
      <c r="BA81" s="135">
        <v>0.5</v>
      </c>
      <c r="BB81" s="145">
        <v>87460</v>
      </c>
    </row>
    <row r="82" spans="2:54" ht="15.75" customHeight="1" x14ac:dyDescent="0.15">
      <c r="B82" s="31" t="s">
        <v>83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116" t="str">
        <f>$AP$77</f>
        <v>人数</v>
      </c>
      <c r="AI82" s="116" t="str">
        <f t="shared" ref="AI82:AM82" si="4">$AP$77</f>
        <v>人数</v>
      </c>
      <c r="AJ82" s="116" t="str">
        <f t="shared" si="4"/>
        <v>人数</v>
      </c>
      <c r="AK82" s="116" t="str">
        <f t="shared" si="4"/>
        <v>人数</v>
      </c>
      <c r="AL82" s="116" t="str">
        <f t="shared" si="4"/>
        <v>人数</v>
      </c>
      <c r="AM82" s="116" t="str">
        <f t="shared" si="4"/>
        <v>人数</v>
      </c>
      <c r="AO82" s="138" t="s">
        <v>168</v>
      </c>
      <c r="AP82" s="139">
        <v>5</v>
      </c>
      <c r="AQ82" s="140">
        <v>40000</v>
      </c>
      <c r="AV82" s="143" t="s">
        <v>190</v>
      </c>
      <c r="AW82" s="144" t="s">
        <v>147</v>
      </c>
      <c r="AX82" s="134" t="s">
        <v>199</v>
      </c>
      <c r="AY82" s="134" t="s">
        <v>224</v>
      </c>
      <c r="AZ82" s="134" t="s">
        <v>207</v>
      </c>
      <c r="BA82" s="135">
        <v>1</v>
      </c>
      <c r="BB82" s="145">
        <v>86890</v>
      </c>
    </row>
    <row r="83" spans="2:54" ht="15.75" customHeight="1" x14ac:dyDescent="0.15">
      <c r="B83" s="31"/>
      <c r="C83" s="69" t="s">
        <v>305</v>
      </c>
      <c r="D83" s="31"/>
      <c r="E83" s="31"/>
      <c r="F83" s="31"/>
      <c r="G83" s="31"/>
      <c r="H83" s="457">
        <f>'＜様式1-2号＞算定額（見込）調書'!G114</f>
        <v>0</v>
      </c>
      <c r="I83" s="457"/>
      <c r="J83" s="457"/>
      <c r="K83" s="457"/>
      <c r="L83" s="457"/>
      <c r="M83" s="457"/>
      <c r="N83" s="31" t="s">
        <v>84</v>
      </c>
      <c r="O83" s="52" t="s">
        <v>85</v>
      </c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2"/>
      <c r="AH83" s="195">
        <v>0</v>
      </c>
      <c r="AI83" s="195">
        <v>0</v>
      </c>
      <c r="AJ83" s="195">
        <v>0</v>
      </c>
      <c r="AK83" s="195">
        <v>0</v>
      </c>
      <c r="AL83" s="195">
        <v>0</v>
      </c>
      <c r="AM83" s="195">
        <v>0</v>
      </c>
      <c r="AO83" s="138" t="s">
        <v>169</v>
      </c>
      <c r="AP83" s="139">
        <v>6</v>
      </c>
      <c r="AQ83" s="140">
        <v>48000</v>
      </c>
      <c r="AV83" s="143" t="s">
        <v>190</v>
      </c>
      <c r="AW83" s="144" t="s">
        <v>147</v>
      </c>
      <c r="AX83" s="134" t="s">
        <v>199</v>
      </c>
      <c r="AY83" s="134" t="s">
        <v>224</v>
      </c>
      <c r="AZ83" s="134" t="s">
        <v>207</v>
      </c>
      <c r="BA83" s="135">
        <v>0.75</v>
      </c>
      <c r="BB83" s="145">
        <v>83250</v>
      </c>
    </row>
    <row r="84" spans="2:54" ht="14.25" customHeight="1" x14ac:dyDescent="0.15">
      <c r="AF84" s="32"/>
      <c r="AH84" s="195">
        <f>IFERROR(DGET($AO$77:$AQ$87, $AQ$77, AH82:AH83), 0)</f>
        <v>0</v>
      </c>
      <c r="AI84" s="195">
        <f t="shared" ref="AI84:AM84" si="5">IFERROR(DGET($AO$77:$AQ$87, $AQ$77, AI82:AI83), 0)</f>
        <v>0</v>
      </c>
      <c r="AJ84" s="195">
        <f t="shared" si="5"/>
        <v>0</v>
      </c>
      <c r="AK84" s="195">
        <f t="shared" si="5"/>
        <v>0</v>
      </c>
      <c r="AL84" s="195">
        <f t="shared" si="5"/>
        <v>0</v>
      </c>
      <c r="AM84" s="195">
        <f t="shared" si="5"/>
        <v>0</v>
      </c>
      <c r="AO84" s="138" t="s">
        <v>170</v>
      </c>
      <c r="AP84" s="139">
        <v>7</v>
      </c>
      <c r="AQ84" s="140">
        <v>55000</v>
      </c>
      <c r="AV84" s="143" t="s">
        <v>190</v>
      </c>
      <c r="AW84" s="144" t="s">
        <v>147</v>
      </c>
      <c r="AX84" s="134" t="s">
        <v>199</v>
      </c>
      <c r="AY84" s="134" t="s">
        <v>224</v>
      </c>
      <c r="AZ84" s="134" t="s">
        <v>207</v>
      </c>
      <c r="BA84" s="135">
        <v>0.5</v>
      </c>
      <c r="BB84" s="145">
        <v>79120</v>
      </c>
    </row>
    <row r="85" spans="2:54" ht="15.75" customHeight="1" x14ac:dyDescent="0.15">
      <c r="C85" s="405" t="s">
        <v>301</v>
      </c>
      <c r="D85" s="327"/>
      <c r="E85" s="327"/>
      <c r="F85" s="327"/>
      <c r="G85" s="327"/>
      <c r="H85" s="327"/>
      <c r="I85" s="405" t="s">
        <v>300</v>
      </c>
      <c r="J85" s="327"/>
      <c r="K85" s="327"/>
      <c r="L85" s="327"/>
      <c r="M85" s="327"/>
      <c r="N85" s="327"/>
      <c r="O85" s="405" t="s">
        <v>306</v>
      </c>
      <c r="P85" s="327"/>
      <c r="Q85" s="327"/>
      <c r="R85" s="327"/>
      <c r="S85" s="327"/>
      <c r="T85" s="327"/>
      <c r="U85" s="406" t="s">
        <v>282</v>
      </c>
      <c r="V85" s="406"/>
      <c r="W85" s="406"/>
      <c r="X85" s="413" t="s">
        <v>133</v>
      </c>
      <c r="Y85" s="414"/>
      <c r="Z85" s="414"/>
      <c r="AA85" s="414"/>
      <c r="AB85" s="414"/>
      <c r="AC85" s="414"/>
      <c r="AF85" s="31"/>
      <c r="AH85" s="196"/>
      <c r="AI85" s="197"/>
      <c r="AJ85" s="197"/>
      <c r="AK85" s="197"/>
      <c r="AL85" s="196"/>
      <c r="AM85" s="197"/>
      <c r="AO85" s="138" t="s">
        <v>171</v>
      </c>
      <c r="AP85" s="139">
        <v>8</v>
      </c>
      <c r="AQ85" s="140">
        <v>63000</v>
      </c>
      <c r="AV85" s="143" t="s">
        <v>190</v>
      </c>
      <c r="AW85" s="144" t="s">
        <v>147</v>
      </c>
      <c r="AX85" s="134" t="s">
        <v>199</v>
      </c>
      <c r="AY85" s="134" t="s">
        <v>224</v>
      </c>
      <c r="AZ85" s="134" t="s">
        <v>225</v>
      </c>
      <c r="BA85" s="135">
        <v>1</v>
      </c>
      <c r="BB85" s="145">
        <v>104260</v>
      </c>
    </row>
    <row r="86" spans="2:54" ht="15.75" customHeight="1" x14ac:dyDescent="0.15">
      <c r="C86" s="404" t="str">
        <f>IF(C5=AN5, AI142, IF(OR(C5=AN6, C5=AN7), IFERROR(AI142 * '＜様式1号＞助成申込書'!Q41 / '＜様式1号＞助成申込書'!Q40, ""), ""))</f>
        <v/>
      </c>
      <c r="D86" s="404"/>
      <c r="E86" s="404"/>
      <c r="F86" s="404"/>
      <c r="G86" s="404"/>
      <c r="H86" s="404"/>
      <c r="I86" s="404" t="str">
        <f>IFERROR(ROUNDDOWN(C86/12, 0), "")</f>
        <v/>
      </c>
      <c r="J86" s="404"/>
      <c r="K86" s="404"/>
      <c r="L86" s="404"/>
      <c r="M86" s="404"/>
      <c r="N86" s="404"/>
      <c r="O86" s="407" t="str">
        <f>IF(OR(C5=AN5, C5=AN6, C5=AN7), MIN(H83,I86), "")</f>
        <v/>
      </c>
      <c r="P86" s="408"/>
      <c r="Q86" s="408"/>
      <c r="R86" s="408"/>
      <c r="S86" s="408"/>
      <c r="T86" s="409"/>
      <c r="U86" s="410" t="str">
        <f>AI2</f>
        <v/>
      </c>
      <c r="V86" s="411"/>
      <c r="W86" s="412"/>
      <c r="X86" s="400">
        <f>IF(OR(C5=AN5, C5=AN6, C5=AN7), IF(AND(U86&gt;=12, I86=O86), C86, IFERROR(O86*U86, 0)), 0)</f>
        <v>0</v>
      </c>
      <c r="Y86" s="401"/>
      <c r="Z86" s="401"/>
      <c r="AA86" s="401"/>
      <c r="AB86" s="401"/>
      <c r="AC86" s="194" t="s">
        <v>119</v>
      </c>
      <c r="AF86" s="31"/>
      <c r="AH86" s="196"/>
      <c r="AI86" s="197"/>
      <c r="AJ86" s="197"/>
      <c r="AK86" s="197"/>
      <c r="AL86" s="196"/>
      <c r="AM86" s="197"/>
      <c r="AO86" s="138" t="s">
        <v>172</v>
      </c>
      <c r="AP86" s="139">
        <v>9</v>
      </c>
      <c r="AQ86" s="140">
        <v>71000</v>
      </c>
      <c r="AV86" s="143" t="s">
        <v>190</v>
      </c>
      <c r="AW86" s="144" t="s">
        <v>147</v>
      </c>
      <c r="AX86" s="134" t="s">
        <v>199</v>
      </c>
      <c r="AY86" s="134" t="s">
        <v>224</v>
      </c>
      <c r="AZ86" s="134" t="s">
        <v>225</v>
      </c>
      <c r="BA86" s="135">
        <v>0.75</v>
      </c>
      <c r="BB86" s="145">
        <v>99890</v>
      </c>
    </row>
    <row r="87" spans="2:54" ht="15.75" customHeight="1" thickBot="1" x14ac:dyDescent="0.2">
      <c r="AO87" s="150" t="s">
        <v>173</v>
      </c>
      <c r="AP87" s="151">
        <v>10</v>
      </c>
      <c r="AQ87" s="152">
        <v>79000</v>
      </c>
      <c r="AV87" s="143" t="s">
        <v>190</v>
      </c>
      <c r="AW87" s="144" t="s">
        <v>147</v>
      </c>
      <c r="AX87" s="134" t="s">
        <v>199</v>
      </c>
      <c r="AY87" s="134" t="s">
        <v>224</v>
      </c>
      <c r="AZ87" s="134" t="s">
        <v>225</v>
      </c>
      <c r="BA87" s="135">
        <v>0.5</v>
      </c>
      <c r="BB87" s="145">
        <v>94940</v>
      </c>
    </row>
    <row r="88" spans="2:54" ht="15.75" customHeight="1" x14ac:dyDescent="0.15">
      <c r="B88" s="31" t="s">
        <v>302</v>
      </c>
      <c r="AV88" s="143" t="s">
        <v>190</v>
      </c>
      <c r="AW88" s="144" t="s">
        <v>147</v>
      </c>
      <c r="AX88" s="134" t="s">
        <v>200</v>
      </c>
      <c r="AY88" s="134" t="s">
        <v>224</v>
      </c>
      <c r="AZ88" s="134" t="s">
        <v>207</v>
      </c>
      <c r="BA88" s="135">
        <v>1</v>
      </c>
      <c r="BB88" s="145">
        <v>147810</v>
      </c>
    </row>
    <row r="89" spans="2:54" ht="5.0999999999999996" customHeight="1" x14ac:dyDescent="0.15">
      <c r="AH89" s="58"/>
      <c r="AV89" s="143" t="s">
        <v>190</v>
      </c>
      <c r="AW89" s="144" t="s">
        <v>147</v>
      </c>
      <c r="AX89" s="134" t="s">
        <v>200</v>
      </c>
      <c r="AY89" s="134" t="s">
        <v>224</v>
      </c>
      <c r="AZ89" s="134" t="s">
        <v>207</v>
      </c>
      <c r="BA89" s="135">
        <v>0.75</v>
      </c>
      <c r="BB89" s="145">
        <v>137430</v>
      </c>
    </row>
    <row r="90" spans="2:54" ht="15.75" customHeight="1" x14ac:dyDescent="0.15">
      <c r="D90" s="73" t="s">
        <v>303</v>
      </c>
      <c r="AG90" s="17" t="b">
        <f>'＜様式1-2号＞算定額（見込）調書'!AF118</f>
        <v>0</v>
      </c>
      <c r="AV90" s="143" t="s">
        <v>190</v>
      </c>
      <c r="AW90" s="144" t="s">
        <v>147</v>
      </c>
      <c r="AX90" s="134" t="s">
        <v>200</v>
      </c>
      <c r="AY90" s="134" t="s">
        <v>224</v>
      </c>
      <c r="AZ90" s="134" t="s">
        <v>207</v>
      </c>
      <c r="BA90" s="135">
        <v>0.5</v>
      </c>
      <c r="BB90" s="145">
        <v>126580</v>
      </c>
    </row>
    <row r="91" spans="2:54" ht="15.75" customHeight="1" x14ac:dyDescent="0.15">
      <c r="D91" s="73" t="s">
        <v>304</v>
      </c>
      <c r="AG91" s="31"/>
      <c r="AH91" s="31"/>
      <c r="AV91" s="143" t="s">
        <v>190</v>
      </c>
      <c r="AW91" s="144" t="s">
        <v>147</v>
      </c>
      <c r="AX91" s="134" t="s">
        <v>200</v>
      </c>
      <c r="AY91" s="134" t="s">
        <v>224</v>
      </c>
      <c r="AZ91" s="134" t="s">
        <v>225</v>
      </c>
      <c r="BA91" s="135">
        <v>1</v>
      </c>
      <c r="BB91" s="145">
        <v>177370</v>
      </c>
    </row>
    <row r="92" spans="2:54" ht="15.75" customHeight="1" thickBot="1" x14ac:dyDescent="0.2">
      <c r="AG92" s="31"/>
      <c r="AH92" s="69" t="s">
        <v>252</v>
      </c>
      <c r="AO92" s="121" t="s">
        <v>242</v>
      </c>
      <c r="AV92" s="143" t="s">
        <v>190</v>
      </c>
      <c r="AW92" s="144" t="s">
        <v>147</v>
      </c>
      <c r="AX92" s="134" t="s">
        <v>200</v>
      </c>
      <c r="AY92" s="134" t="s">
        <v>224</v>
      </c>
      <c r="AZ92" s="134" t="s">
        <v>225</v>
      </c>
      <c r="BA92" s="135">
        <v>0.75</v>
      </c>
      <c r="BB92" s="145">
        <v>164910</v>
      </c>
    </row>
    <row r="93" spans="2:54" ht="15.75" customHeight="1" x14ac:dyDescent="0.15">
      <c r="C93" s="397" t="s">
        <v>133</v>
      </c>
      <c r="D93" s="398"/>
      <c r="E93" s="398"/>
      <c r="F93" s="398"/>
      <c r="G93" s="398"/>
      <c r="H93" s="398"/>
      <c r="I93" s="399"/>
      <c r="AG93" s="31"/>
      <c r="AH93" s="59" t="s">
        <v>175</v>
      </c>
      <c r="AI93" s="116" t="s">
        <v>179</v>
      </c>
      <c r="AJ93" s="116" t="s">
        <v>180</v>
      </c>
      <c r="AM93" s="116" t="s">
        <v>175</v>
      </c>
      <c r="AO93" s="127" t="s">
        <v>175</v>
      </c>
      <c r="AP93" s="165" t="s">
        <v>179</v>
      </c>
      <c r="AQ93" s="129" t="s">
        <v>180</v>
      </c>
      <c r="AV93" s="143" t="s">
        <v>190</v>
      </c>
      <c r="AW93" s="144" t="s">
        <v>147</v>
      </c>
      <c r="AX93" s="134" t="s">
        <v>200</v>
      </c>
      <c r="AY93" s="134" t="s">
        <v>224</v>
      </c>
      <c r="AZ93" s="134" t="s">
        <v>225</v>
      </c>
      <c r="BA93" s="135">
        <v>0.5</v>
      </c>
      <c r="BB93" s="145">
        <v>151900</v>
      </c>
    </row>
    <row r="94" spans="2:54" ht="15.75" customHeight="1" x14ac:dyDescent="0.15">
      <c r="C94" s="400">
        <f>IF(OR(C5=AN5, C5=AN6, C5=AN7), IF(AG90, AH153, 0), 0)</f>
        <v>0</v>
      </c>
      <c r="D94" s="401"/>
      <c r="E94" s="401"/>
      <c r="F94" s="401"/>
      <c r="G94" s="401"/>
      <c r="H94" s="401"/>
      <c r="I94" s="182" t="s">
        <v>119</v>
      </c>
      <c r="AF94" s="31"/>
      <c r="AG94" s="57"/>
      <c r="AH94" s="59" t="str">
        <f>D54</f>
        <v>病児対応型</v>
      </c>
      <c r="AI94" s="116">
        <f>IF(F57&gt;0, DGET(AO93:AQ96,AP93,AH93:AH94), 0)</f>
        <v>0</v>
      </c>
      <c r="AJ94" s="116">
        <f>IF(F57&gt;0, DGET(AO93:AQ96,AQ93,AH93:AH94), 0)</f>
        <v>0</v>
      </c>
      <c r="AM94" s="116" t="s">
        <v>176</v>
      </c>
      <c r="AO94" s="138" t="str">
        <f>AM94</f>
        <v>病児対応型</v>
      </c>
      <c r="AP94" s="139">
        <v>4834000</v>
      </c>
      <c r="AQ94" s="140">
        <f>AP94/2</f>
        <v>2417000</v>
      </c>
      <c r="AV94" s="143" t="s">
        <v>190</v>
      </c>
      <c r="AW94" s="144" t="s">
        <v>147</v>
      </c>
      <c r="AX94" s="134" t="s">
        <v>201</v>
      </c>
      <c r="AY94" s="134" t="s">
        <v>224</v>
      </c>
      <c r="AZ94" s="134" t="s">
        <v>207</v>
      </c>
      <c r="BA94" s="135">
        <v>1</v>
      </c>
      <c r="BB94" s="145">
        <v>230610</v>
      </c>
    </row>
    <row r="95" spans="2:54" ht="15.75" customHeight="1" x14ac:dyDescent="0.15">
      <c r="AF95" s="31"/>
      <c r="AG95" s="57"/>
      <c r="AH95" s="59" t="s">
        <v>175</v>
      </c>
      <c r="AI95" s="59" t="s">
        <v>181</v>
      </c>
      <c r="AJ95" s="116" t="s">
        <v>182</v>
      </c>
      <c r="AK95" s="116" t="s">
        <v>33</v>
      </c>
      <c r="AM95" s="116" t="s">
        <v>177</v>
      </c>
      <c r="AO95" s="138" t="str">
        <f>AM95</f>
        <v>病後児対応型</v>
      </c>
      <c r="AP95" s="139">
        <v>4012000</v>
      </c>
      <c r="AQ95" s="140">
        <f>AP95/2</f>
        <v>2006000</v>
      </c>
      <c r="AV95" s="143" t="s">
        <v>190</v>
      </c>
      <c r="AW95" s="144" t="s">
        <v>147</v>
      </c>
      <c r="AX95" s="134" t="s">
        <v>201</v>
      </c>
      <c r="AY95" s="134" t="s">
        <v>224</v>
      </c>
      <c r="AZ95" s="134" t="s">
        <v>207</v>
      </c>
      <c r="BA95" s="135">
        <v>0.75</v>
      </c>
      <c r="BB95" s="145">
        <v>210440</v>
      </c>
    </row>
    <row r="96" spans="2:54" ht="15.75" customHeight="1" thickBot="1" x14ac:dyDescent="0.2">
      <c r="AF96" s="31"/>
      <c r="AG96" s="60"/>
      <c r="AH96" s="59" t="str">
        <f>D54</f>
        <v>病児対応型</v>
      </c>
      <c r="AI96" s="59" t="str">
        <f>CONCATENATE("&lt;=", F57)</f>
        <v>&lt;=0</v>
      </c>
      <c r="AJ96" s="116" t="str">
        <f>CONCATENATE("&gt;", F57)</f>
        <v>&gt;0</v>
      </c>
      <c r="AK96" s="116">
        <f>IFERROR(DGET(AO99:AR123, AR99, AH95:AJ96),0)</f>
        <v>0</v>
      </c>
      <c r="AM96" s="116" t="s">
        <v>178</v>
      </c>
      <c r="AO96" s="150" t="str">
        <f>AM96</f>
        <v>体調不良児対応型</v>
      </c>
      <c r="AP96" s="151">
        <v>4310000</v>
      </c>
      <c r="AQ96" s="152">
        <f>2150000</f>
        <v>2150000</v>
      </c>
      <c r="AV96" s="143" t="s">
        <v>190</v>
      </c>
      <c r="AW96" s="144" t="s">
        <v>147</v>
      </c>
      <c r="AX96" s="134" t="s">
        <v>201</v>
      </c>
      <c r="AY96" s="134" t="s">
        <v>224</v>
      </c>
      <c r="AZ96" s="134" t="s">
        <v>207</v>
      </c>
      <c r="BA96" s="135">
        <v>0.5</v>
      </c>
      <c r="BB96" s="145">
        <v>190100</v>
      </c>
    </row>
    <row r="97" spans="32:54" ht="15.75" customHeight="1" x14ac:dyDescent="0.15">
      <c r="AF97" s="31"/>
      <c r="AG97" s="31"/>
      <c r="AH97" s="31"/>
      <c r="AV97" s="143" t="s">
        <v>190</v>
      </c>
      <c r="AW97" s="144" t="s">
        <v>147</v>
      </c>
      <c r="AX97" s="134" t="s">
        <v>201</v>
      </c>
      <c r="AY97" s="134" t="s">
        <v>224</v>
      </c>
      <c r="AZ97" s="134" t="s">
        <v>225</v>
      </c>
      <c r="BA97" s="135">
        <v>1</v>
      </c>
      <c r="BB97" s="145">
        <v>276720</v>
      </c>
    </row>
    <row r="98" spans="32:54" ht="15.75" customHeight="1" thickBot="1" x14ac:dyDescent="0.2">
      <c r="AF98" s="57"/>
      <c r="AH98" s="59" t="s">
        <v>175</v>
      </c>
      <c r="AI98" s="116" t="s">
        <v>179</v>
      </c>
      <c r="AJ98" s="116" t="s">
        <v>180</v>
      </c>
      <c r="AO98" s="121" t="s">
        <v>243</v>
      </c>
      <c r="AV98" s="143" t="s">
        <v>190</v>
      </c>
      <c r="AW98" s="144" t="s">
        <v>147</v>
      </c>
      <c r="AX98" s="134" t="s">
        <v>201</v>
      </c>
      <c r="AY98" s="134" t="s">
        <v>224</v>
      </c>
      <c r="AZ98" s="134" t="s">
        <v>225</v>
      </c>
      <c r="BA98" s="135">
        <v>0.75</v>
      </c>
      <c r="BB98" s="145">
        <v>252530</v>
      </c>
    </row>
    <row r="99" spans="32:54" ht="15.75" customHeight="1" x14ac:dyDescent="0.15">
      <c r="AF99" s="57"/>
      <c r="AH99" s="59" t="str">
        <f>D58</f>
        <v>病後児対応型</v>
      </c>
      <c r="AI99" s="116">
        <f>IF(F61&gt;0, DGET(AO93:AQ96,AP93,AH98:AH99), 0)</f>
        <v>0</v>
      </c>
      <c r="AJ99" s="116">
        <f>IF(F61&gt;0, DGET(AO93:AQ96,AQ93,AH98:AH99), 0)</f>
        <v>0</v>
      </c>
      <c r="AO99" s="127" t="s">
        <v>175</v>
      </c>
      <c r="AP99" s="165" t="s">
        <v>181</v>
      </c>
      <c r="AQ99" s="165" t="s">
        <v>182</v>
      </c>
      <c r="AR99" s="129" t="s">
        <v>33</v>
      </c>
      <c r="AV99" s="143" t="s">
        <v>190</v>
      </c>
      <c r="AW99" s="144" t="s">
        <v>147</v>
      </c>
      <c r="AX99" s="134" t="s">
        <v>201</v>
      </c>
      <c r="AY99" s="134" t="s">
        <v>224</v>
      </c>
      <c r="AZ99" s="134" t="s">
        <v>225</v>
      </c>
      <c r="BA99" s="135">
        <v>0.5</v>
      </c>
      <c r="BB99" s="145">
        <v>228120</v>
      </c>
    </row>
    <row r="100" spans="32:54" ht="15.75" customHeight="1" x14ac:dyDescent="0.15">
      <c r="AF100" s="60"/>
      <c r="AH100" s="59" t="s">
        <v>175</v>
      </c>
      <c r="AI100" s="59" t="s">
        <v>181</v>
      </c>
      <c r="AJ100" s="116" t="s">
        <v>182</v>
      </c>
      <c r="AK100" s="116" t="s">
        <v>33</v>
      </c>
      <c r="AO100" s="138" t="str">
        <f>AO94</f>
        <v>病児対応型</v>
      </c>
      <c r="AP100" s="139">
        <v>10</v>
      </c>
      <c r="AQ100" s="139">
        <v>50</v>
      </c>
      <c r="AR100" s="140">
        <v>504000</v>
      </c>
      <c r="AV100" s="143" t="s">
        <v>190</v>
      </c>
      <c r="AW100" s="144" t="s">
        <v>148</v>
      </c>
      <c r="AX100" s="134" t="s">
        <v>198</v>
      </c>
      <c r="AY100" s="134" t="s">
        <v>224</v>
      </c>
      <c r="AZ100" s="134" t="s">
        <v>207</v>
      </c>
      <c r="BA100" s="135">
        <v>1</v>
      </c>
      <c r="BB100" s="145">
        <v>75880</v>
      </c>
    </row>
    <row r="101" spans="32:54" ht="15.75" customHeight="1" x14ac:dyDescent="0.15">
      <c r="AF101" s="31"/>
      <c r="AH101" s="59" t="str">
        <f>D58</f>
        <v>病後児対応型</v>
      </c>
      <c r="AI101" s="59" t="str">
        <f>CONCATENATE("&lt;=", F61)</f>
        <v>&lt;=0</v>
      </c>
      <c r="AJ101" s="116" t="str">
        <f>CONCATENATE("&gt;", F61)</f>
        <v>&gt;0</v>
      </c>
      <c r="AK101" s="116">
        <f>IFERROR(DGET(AO99:AR123, AR99, AH100:AJ101),0)</f>
        <v>0</v>
      </c>
      <c r="AO101" s="138" t="str">
        <f>AO94</f>
        <v>病児対応型</v>
      </c>
      <c r="AP101" s="139">
        <v>50</v>
      </c>
      <c r="AQ101" s="139">
        <v>200</v>
      </c>
      <c r="AR101" s="140">
        <v>2518000</v>
      </c>
      <c r="AV101" s="143" t="s">
        <v>190</v>
      </c>
      <c r="AW101" s="144" t="s">
        <v>148</v>
      </c>
      <c r="AX101" s="134" t="s">
        <v>198</v>
      </c>
      <c r="AY101" s="134" t="s">
        <v>224</v>
      </c>
      <c r="AZ101" s="134" t="s">
        <v>207</v>
      </c>
      <c r="BA101" s="135">
        <v>0.75</v>
      </c>
      <c r="BB101" s="145">
        <v>73230</v>
      </c>
    </row>
    <row r="102" spans="32:54" ht="15.75" customHeight="1" x14ac:dyDescent="0.15">
      <c r="AO102" s="138" t="str">
        <f>AO94</f>
        <v>病児対応型</v>
      </c>
      <c r="AP102" s="139">
        <v>200</v>
      </c>
      <c r="AQ102" s="139">
        <v>400</v>
      </c>
      <c r="AR102" s="140">
        <v>4280000</v>
      </c>
      <c r="AV102" s="143" t="s">
        <v>190</v>
      </c>
      <c r="AW102" s="144" t="s">
        <v>148</v>
      </c>
      <c r="AX102" s="134" t="s">
        <v>198</v>
      </c>
      <c r="AY102" s="134" t="s">
        <v>224</v>
      </c>
      <c r="AZ102" s="134" t="s">
        <v>207</v>
      </c>
      <c r="BA102" s="135">
        <v>0.5</v>
      </c>
      <c r="BB102" s="145">
        <v>70400</v>
      </c>
    </row>
    <row r="103" spans="32:54" ht="15.75" customHeight="1" x14ac:dyDescent="0.15">
      <c r="AH103" s="59" t="s">
        <v>175</v>
      </c>
      <c r="AI103" s="116" t="s">
        <v>179</v>
      </c>
      <c r="AJ103" s="116" t="s">
        <v>180</v>
      </c>
      <c r="AO103" s="138" t="str">
        <f>AO94</f>
        <v>病児対応型</v>
      </c>
      <c r="AP103" s="139">
        <v>400</v>
      </c>
      <c r="AQ103" s="139">
        <v>600</v>
      </c>
      <c r="AR103" s="140">
        <v>6294000</v>
      </c>
      <c r="AV103" s="143" t="s">
        <v>190</v>
      </c>
      <c r="AW103" s="144" t="s">
        <v>148</v>
      </c>
      <c r="AX103" s="134" t="s">
        <v>198</v>
      </c>
      <c r="AY103" s="134" t="s">
        <v>224</v>
      </c>
      <c r="AZ103" s="134" t="s">
        <v>225</v>
      </c>
      <c r="BA103" s="135">
        <v>1</v>
      </c>
      <c r="BB103" s="145">
        <v>91060</v>
      </c>
    </row>
    <row r="104" spans="32:54" ht="15.75" customHeight="1" x14ac:dyDescent="0.15">
      <c r="AH104" s="59" t="str">
        <f>D62</f>
        <v>体調不良児対応型</v>
      </c>
      <c r="AI104" s="116">
        <f>IF(F65&gt;0, DGET(AO93:AQ96,AP93,AH103:AH104), 0)</f>
        <v>0</v>
      </c>
      <c r="AJ104" s="116">
        <f>IF(F65&gt;0, DGET(AO93:AQ96,AQ93,AH103:AH104), 0)</f>
        <v>0</v>
      </c>
      <c r="AO104" s="138" t="str">
        <f>AO94</f>
        <v>病児対応型</v>
      </c>
      <c r="AP104" s="139">
        <v>600</v>
      </c>
      <c r="AQ104" s="139">
        <v>800</v>
      </c>
      <c r="AR104" s="140">
        <v>7804000</v>
      </c>
      <c r="AV104" s="143" t="s">
        <v>190</v>
      </c>
      <c r="AW104" s="144" t="s">
        <v>148</v>
      </c>
      <c r="AX104" s="134" t="s">
        <v>198</v>
      </c>
      <c r="AY104" s="134" t="s">
        <v>224</v>
      </c>
      <c r="AZ104" s="134" t="s">
        <v>225</v>
      </c>
      <c r="BA104" s="135">
        <v>0.75</v>
      </c>
      <c r="BB104" s="145">
        <v>87880</v>
      </c>
    </row>
    <row r="105" spans="32:54" ht="15.75" customHeight="1" x14ac:dyDescent="0.15">
      <c r="AH105" s="59" t="s">
        <v>175</v>
      </c>
      <c r="AI105" s="59" t="s">
        <v>181</v>
      </c>
      <c r="AJ105" s="116" t="s">
        <v>182</v>
      </c>
      <c r="AK105" s="116" t="s">
        <v>33</v>
      </c>
      <c r="AO105" s="138" t="str">
        <f>AO94</f>
        <v>病児対応型</v>
      </c>
      <c r="AP105" s="139">
        <v>800</v>
      </c>
      <c r="AQ105" s="139">
        <v>1000</v>
      </c>
      <c r="AR105" s="140">
        <v>9818000</v>
      </c>
      <c r="AV105" s="143" t="s">
        <v>190</v>
      </c>
      <c r="AW105" s="144" t="s">
        <v>148</v>
      </c>
      <c r="AX105" s="134" t="s">
        <v>198</v>
      </c>
      <c r="AY105" s="134" t="s">
        <v>224</v>
      </c>
      <c r="AZ105" s="134" t="s">
        <v>225</v>
      </c>
      <c r="BA105" s="135">
        <v>0.5</v>
      </c>
      <c r="BB105" s="145">
        <v>84480</v>
      </c>
    </row>
    <row r="106" spans="32:54" ht="15.75" customHeight="1" x14ac:dyDescent="0.15">
      <c r="AH106" s="59" t="str">
        <f>D62</f>
        <v>体調不良児対応型</v>
      </c>
      <c r="AI106" s="59" t="str">
        <f>CONCATENATE("&lt;=", F65)</f>
        <v>&lt;=0</v>
      </c>
      <c r="AJ106" s="116" t="str">
        <f>CONCATENATE("&gt;", F65)</f>
        <v>&gt;0</v>
      </c>
      <c r="AK106" s="116">
        <f>IFERROR(DGET(AO99:AR123, AR99, AH105:AJ106),0)</f>
        <v>0</v>
      </c>
      <c r="AO106" s="138" t="str">
        <f>AO94</f>
        <v>病児対応型</v>
      </c>
      <c r="AP106" s="139">
        <v>1000</v>
      </c>
      <c r="AQ106" s="139">
        <v>1200</v>
      </c>
      <c r="AR106" s="140">
        <v>11832000</v>
      </c>
      <c r="AV106" s="143" t="s">
        <v>190</v>
      </c>
      <c r="AW106" s="144" t="s">
        <v>148</v>
      </c>
      <c r="AX106" s="134" t="s">
        <v>199</v>
      </c>
      <c r="AY106" s="134" t="s">
        <v>224</v>
      </c>
      <c r="AZ106" s="134" t="s">
        <v>207</v>
      </c>
      <c r="BA106" s="135">
        <v>1</v>
      </c>
      <c r="BB106" s="145">
        <v>84080</v>
      </c>
    </row>
    <row r="107" spans="32:54" ht="15.75" customHeight="1" x14ac:dyDescent="0.15">
      <c r="AO107" s="138" t="str">
        <f>AO94</f>
        <v>病児対応型</v>
      </c>
      <c r="AP107" s="139">
        <v>1200</v>
      </c>
      <c r="AQ107" s="139">
        <v>1400</v>
      </c>
      <c r="AR107" s="140">
        <v>13846000</v>
      </c>
      <c r="AV107" s="143" t="s">
        <v>190</v>
      </c>
      <c r="AW107" s="144" t="s">
        <v>148</v>
      </c>
      <c r="AX107" s="134" t="s">
        <v>199</v>
      </c>
      <c r="AY107" s="134" t="s">
        <v>224</v>
      </c>
      <c r="AZ107" s="134" t="s">
        <v>207</v>
      </c>
      <c r="BA107" s="135">
        <v>0.75</v>
      </c>
      <c r="BB107" s="145">
        <v>80430</v>
      </c>
    </row>
    <row r="108" spans="32:54" ht="15.75" customHeight="1" x14ac:dyDescent="0.15">
      <c r="AO108" s="138" t="str">
        <f>AO94</f>
        <v>病児対応型</v>
      </c>
      <c r="AP108" s="139">
        <v>1400</v>
      </c>
      <c r="AQ108" s="139">
        <v>1600</v>
      </c>
      <c r="AR108" s="140">
        <v>15860000</v>
      </c>
      <c r="AV108" s="143" t="s">
        <v>190</v>
      </c>
      <c r="AW108" s="144" t="s">
        <v>148</v>
      </c>
      <c r="AX108" s="134" t="s">
        <v>199</v>
      </c>
      <c r="AY108" s="134" t="s">
        <v>224</v>
      </c>
      <c r="AZ108" s="134" t="s">
        <v>207</v>
      </c>
      <c r="BA108" s="135">
        <v>0.5</v>
      </c>
      <c r="BB108" s="145">
        <v>76630</v>
      </c>
    </row>
    <row r="109" spans="32:54" x14ac:dyDescent="0.15">
      <c r="AO109" s="138" t="str">
        <f>AO94</f>
        <v>病児対応型</v>
      </c>
      <c r="AP109" s="139">
        <v>1600</v>
      </c>
      <c r="AQ109" s="139">
        <v>1800</v>
      </c>
      <c r="AR109" s="140">
        <v>17874000</v>
      </c>
      <c r="AV109" s="143" t="s">
        <v>190</v>
      </c>
      <c r="AW109" s="144" t="s">
        <v>148</v>
      </c>
      <c r="AX109" s="134" t="s">
        <v>199</v>
      </c>
      <c r="AY109" s="134" t="s">
        <v>224</v>
      </c>
      <c r="AZ109" s="134" t="s">
        <v>225</v>
      </c>
      <c r="BA109" s="135">
        <v>1</v>
      </c>
      <c r="BB109" s="145">
        <v>100890</v>
      </c>
    </row>
    <row r="110" spans="32:54" x14ac:dyDescent="0.15">
      <c r="AO110" s="138" t="str">
        <f>AO94</f>
        <v>病児対応型</v>
      </c>
      <c r="AP110" s="139">
        <v>1800</v>
      </c>
      <c r="AQ110" s="139">
        <v>2000</v>
      </c>
      <c r="AR110" s="140">
        <v>19888000</v>
      </c>
      <c r="AV110" s="143" t="s">
        <v>190</v>
      </c>
      <c r="AW110" s="144" t="s">
        <v>148</v>
      </c>
      <c r="AX110" s="134" t="s">
        <v>199</v>
      </c>
      <c r="AY110" s="134" t="s">
        <v>224</v>
      </c>
      <c r="AZ110" s="134" t="s">
        <v>225</v>
      </c>
      <c r="BA110" s="135">
        <v>0.75</v>
      </c>
      <c r="BB110" s="145">
        <v>96520</v>
      </c>
    </row>
    <row r="111" spans="32:54" x14ac:dyDescent="0.15">
      <c r="AO111" s="138" t="str">
        <f>AO94</f>
        <v>病児対応型</v>
      </c>
      <c r="AP111" s="139">
        <v>2000</v>
      </c>
      <c r="AQ111" s="139">
        <v>99999</v>
      </c>
      <c r="AR111" s="140">
        <v>21902000</v>
      </c>
      <c r="AV111" s="143" t="s">
        <v>190</v>
      </c>
      <c r="AW111" s="144" t="s">
        <v>148</v>
      </c>
      <c r="AX111" s="134" t="s">
        <v>199</v>
      </c>
      <c r="AY111" s="134" t="s">
        <v>224</v>
      </c>
      <c r="AZ111" s="134" t="s">
        <v>225</v>
      </c>
      <c r="BA111" s="135">
        <v>0.5</v>
      </c>
      <c r="BB111" s="145">
        <v>91960</v>
      </c>
    </row>
    <row r="112" spans="32:54" x14ac:dyDescent="0.15">
      <c r="AO112" s="138" t="str">
        <f>AO95</f>
        <v>病後児対応型</v>
      </c>
      <c r="AP112" s="139">
        <v>10</v>
      </c>
      <c r="AQ112" s="139">
        <v>50</v>
      </c>
      <c r="AR112" s="140">
        <v>401000</v>
      </c>
      <c r="AV112" s="143" t="s">
        <v>190</v>
      </c>
      <c r="AW112" s="144" t="s">
        <v>148</v>
      </c>
      <c r="AX112" s="134" t="s">
        <v>200</v>
      </c>
      <c r="AY112" s="134" t="s">
        <v>224</v>
      </c>
      <c r="AZ112" s="134" t="s">
        <v>207</v>
      </c>
      <c r="BA112" s="135">
        <v>1</v>
      </c>
      <c r="BB112" s="145">
        <v>145000</v>
      </c>
    </row>
    <row r="113" spans="34:54" x14ac:dyDescent="0.15">
      <c r="AO113" s="138" t="str">
        <f>AO95</f>
        <v>病後児対応型</v>
      </c>
      <c r="AP113" s="139">
        <v>50</v>
      </c>
      <c r="AQ113" s="139">
        <v>200</v>
      </c>
      <c r="AR113" s="140">
        <v>2207000</v>
      </c>
      <c r="AV113" s="143" t="s">
        <v>190</v>
      </c>
      <c r="AW113" s="144" t="s">
        <v>148</v>
      </c>
      <c r="AX113" s="134" t="s">
        <v>200</v>
      </c>
      <c r="AY113" s="134" t="s">
        <v>224</v>
      </c>
      <c r="AZ113" s="134" t="s">
        <v>207</v>
      </c>
      <c r="BA113" s="135">
        <v>0.75</v>
      </c>
      <c r="BB113" s="145">
        <v>134620</v>
      </c>
    </row>
    <row r="114" spans="34:54" x14ac:dyDescent="0.15">
      <c r="AO114" s="138" t="str">
        <f>AO95</f>
        <v>病後児対応型</v>
      </c>
      <c r="AP114" s="139">
        <v>200</v>
      </c>
      <c r="AQ114" s="139">
        <v>400</v>
      </c>
      <c r="AR114" s="140">
        <v>3109000</v>
      </c>
      <c r="AV114" s="143" t="s">
        <v>190</v>
      </c>
      <c r="AW114" s="144" t="s">
        <v>148</v>
      </c>
      <c r="AX114" s="134" t="s">
        <v>200</v>
      </c>
      <c r="AY114" s="134" t="s">
        <v>224</v>
      </c>
      <c r="AZ114" s="134" t="s">
        <v>207</v>
      </c>
      <c r="BA114" s="135">
        <v>0.5</v>
      </c>
      <c r="BB114" s="145">
        <v>124090</v>
      </c>
    </row>
    <row r="115" spans="34:54" x14ac:dyDescent="0.15">
      <c r="AO115" s="138" t="str">
        <f>AO95</f>
        <v>病後児対応型</v>
      </c>
      <c r="AP115" s="139">
        <v>400</v>
      </c>
      <c r="AQ115" s="139">
        <v>600</v>
      </c>
      <c r="AR115" s="140">
        <v>5015000</v>
      </c>
      <c r="AV115" s="143" t="s">
        <v>190</v>
      </c>
      <c r="AW115" s="144" t="s">
        <v>148</v>
      </c>
      <c r="AX115" s="134" t="s">
        <v>200</v>
      </c>
      <c r="AY115" s="134" t="s">
        <v>224</v>
      </c>
      <c r="AZ115" s="134" t="s">
        <v>225</v>
      </c>
      <c r="BA115" s="135">
        <v>1</v>
      </c>
      <c r="BB115" s="145">
        <v>174010</v>
      </c>
    </row>
    <row r="116" spans="34:54" x14ac:dyDescent="0.15">
      <c r="AO116" s="138" t="str">
        <f>AO95</f>
        <v>病後児対応型</v>
      </c>
      <c r="AP116" s="139">
        <v>600</v>
      </c>
      <c r="AQ116" s="139">
        <v>800</v>
      </c>
      <c r="AR116" s="140">
        <v>6820000</v>
      </c>
      <c r="AV116" s="143" t="s">
        <v>190</v>
      </c>
      <c r="AW116" s="144" t="s">
        <v>148</v>
      </c>
      <c r="AX116" s="134" t="s">
        <v>200</v>
      </c>
      <c r="AY116" s="134" t="s">
        <v>224</v>
      </c>
      <c r="AZ116" s="134" t="s">
        <v>225</v>
      </c>
      <c r="BA116" s="135">
        <v>0.75</v>
      </c>
      <c r="BB116" s="145">
        <v>161540</v>
      </c>
    </row>
    <row r="117" spans="34:54" x14ac:dyDescent="0.15">
      <c r="AO117" s="138" t="str">
        <f>AO95</f>
        <v>病後児対応型</v>
      </c>
      <c r="AP117" s="139">
        <v>800</v>
      </c>
      <c r="AQ117" s="139">
        <v>1000</v>
      </c>
      <c r="AR117" s="140">
        <v>8726000</v>
      </c>
      <c r="AV117" s="143" t="s">
        <v>190</v>
      </c>
      <c r="AW117" s="144" t="s">
        <v>148</v>
      </c>
      <c r="AX117" s="134" t="s">
        <v>200</v>
      </c>
      <c r="AY117" s="134" t="s">
        <v>224</v>
      </c>
      <c r="AZ117" s="134" t="s">
        <v>225</v>
      </c>
      <c r="BA117" s="135">
        <v>0.5</v>
      </c>
      <c r="BB117" s="145">
        <v>148910</v>
      </c>
    </row>
    <row r="118" spans="34:54" x14ac:dyDescent="0.15">
      <c r="AJ118" s="20"/>
      <c r="AO118" s="138" t="str">
        <f>AO95</f>
        <v>病後児対応型</v>
      </c>
      <c r="AP118" s="139">
        <v>1000</v>
      </c>
      <c r="AQ118" s="139">
        <v>1200</v>
      </c>
      <c r="AR118" s="140">
        <v>10632000</v>
      </c>
      <c r="AV118" s="143" t="s">
        <v>190</v>
      </c>
      <c r="AW118" s="144" t="s">
        <v>148</v>
      </c>
      <c r="AX118" s="134" t="s">
        <v>201</v>
      </c>
      <c r="AY118" s="134" t="s">
        <v>224</v>
      </c>
      <c r="AZ118" s="134" t="s">
        <v>207</v>
      </c>
      <c r="BA118" s="135">
        <v>1</v>
      </c>
      <c r="BB118" s="145">
        <v>227790</v>
      </c>
    </row>
    <row r="119" spans="34:54" x14ac:dyDescent="0.15">
      <c r="AO119" s="138" t="str">
        <f>AO95</f>
        <v>病後児対応型</v>
      </c>
      <c r="AP119" s="139">
        <v>1200</v>
      </c>
      <c r="AQ119" s="139">
        <v>1400</v>
      </c>
      <c r="AR119" s="140">
        <v>12538000</v>
      </c>
      <c r="AV119" s="143" t="s">
        <v>190</v>
      </c>
      <c r="AW119" s="144" t="s">
        <v>148</v>
      </c>
      <c r="AX119" s="134" t="s">
        <v>201</v>
      </c>
      <c r="AY119" s="134" t="s">
        <v>224</v>
      </c>
      <c r="AZ119" s="134" t="s">
        <v>207</v>
      </c>
      <c r="BA119" s="135">
        <v>0.75</v>
      </c>
      <c r="BB119" s="145">
        <v>207630</v>
      </c>
    </row>
    <row r="120" spans="34:54" x14ac:dyDescent="0.15">
      <c r="AO120" s="138" t="str">
        <f>AO95</f>
        <v>病後児対応型</v>
      </c>
      <c r="AP120" s="139">
        <v>1400</v>
      </c>
      <c r="AQ120" s="139">
        <v>1600</v>
      </c>
      <c r="AR120" s="140">
        <v>14443000</v>
      </c>
      <c r="AV120" s="143" t="s">
        <v>190</v>
      </c>
      <c r="AW120" s="144" t="s">
        <v>148</v>
      </c>
      <c r="AX120" s="134" t="s">
        <v>201</v>
      </c>
      <c r="AY120" s="134" t="s">
        <v>224</v>
      </c>
      <c r="AZ120" s="134" t="s">
        <v>207</v>
      </c>
      <c r="BA120" s="135">
        <v>0.5</v>
      </c>
      <c r="BB120" s="145">
        <v>187610</v>
      </c>
    </row>
    <row r="121" spans="34:54" x14ac:dyDescent="0.15">
      <c r="AO121" s="138" t="str">
        <f>AO95</f>
        <v>病後児対応型</v>
      </c>
      <c r="AP121" s="139">
        <v>1600</v>
      </c>
      <c r="AQ121" s="139">
        <v>1800</v>
      </c>
      <c r="AR121" s="140">
        <v>16349000</v>
      </c>
      <c r="AV121" s="143" t="s">
        <v>190</v>
      </c>
      <c r="AW121" s="144" t="s">
        <v>148</v>
      </c>
      <c r="AX121" s="134" t="s">
        <v>201</v>
      </c>
      <c r="AY121" s="134" t="s">
        <v>224</v>
      </c>
      <c r="AZ121" s="134" t="s">
        <v>225</v>
      </c>
      <c r="BA121" s="135">
        <v>1</v>
      </c>
      <c r="BB121" s="145">
        <v>273340</v>
      </c>
    </row>
    <row r="122" spans="34:54" x14ac:dyDescent="0.15">
      <c r="AO122" s="138" t="str">
        <f>AO95</f>
        <v>病後児対応型</v>
      </c>
      <c r="AP122" s="139">
        <v>1800</v>
      </c>
      <c r="AQ122" s="139">
        <v>2000</v>
      </c>
      <c r="AR122" s="140">
        <v>18255000</v>
      </c>
      <c r="AV122" s="143" t="s">
        <v>190</v>
      </c>
      <c r="AW122" s="144" t="s">
        <v>148</v>
      </c>
      <c r="AX122" s="134" t="s">
        <v>201</v>
      </c>
      <c r="AY122" s="134" t="s">
        <v>224</v>
      </c>
      <c r="AZ122" s="134" t="s">
        <v>225</v>
      </c>
      <c r="BA122" s="135">
        <v>0.75</v>
      </c>
      <c r="BB122" s="145">
        <v>249150</v>
      </c>
    </row>
    <row r="123" spans="34:54" ht="14.25" thickBot="1" x14ac:dyDescent="0.2">
      <c r="AO123" s="150" t="str">
        <f>AO95</f>
        <v>病後児対応型</v>
      </c>
      <c r="AP123" s="151">
        <v>2000</v>
      </c>
      <c r="AQ123" s="151">
        <v>99999</v>
      </c>
      <c r="AR123" s="152">
        <v>20160000</v>
      </c>
      <c r="AV123" s="143" t="s">
        <v>190</v>
      </c>
      <c r="AW123" s="144" t="s">
        <v>148</v>
      </c>
      <c r="AX123" s="134" t="s">
        <v>201</v>
      </c>
      <c r="AY123" s="134" t="s">
        <v>224</v>
      </c>
      <c r="AZ123" s="134" t="s">
        <v>225</v>
      </c>
      <c r="BA123" s="135">
        <v>0.5</v>
      </c>
      <c r="BB123" s="145">
        <v>225130</v>
      </c>
    </row>
    <row r="124" spans="34:54" x14ac:dyDescent="0.15">
      <c r="AV124" s="143" t="s">
        <v>190</v>
      </c>
      <c r="AW124" s="144" t="s">
        <v>149</v>
      </c>
      <c r="AX124" s="134" t="s">
        <v>198</v>
      </c>
      <c r="AY124" s="134" t="s">
        <v>224</v>
      </c>
      <c r="AZ124" s="134" t="s">
        <v>207</v>
      </c>
      <c r="BA124" s="135">
        <v>1</v>
      </c>
      <c r="BB124" s="145">
        <v>66880</v>
      </c>
    </row>
    <row r="125" spans="34:54" x14ac:dyDescent="0.15">
      <c r="AV125" s="143" t="s">
        <v>190</v>
      </c>
      <c r="AW125" s="144" t="s">
        <v>149</v>
      </c>
      <c r="AX125" s="134" t="s">
        <v>198</v>
      </c>
      <c r="AY125" s="134" t="s">
        <v>224</v>
      </c>
      <c r="AZ125" s="134" t="s">
        <v>207</v>
      </c>
      <c r="BA125" s="135">
        <v>0.75</v>
      </c>
      <c r="BB125" s="145">
        <v>64440</v>
      </c>
    </row>
    <row r="126" spans="34:54" x14ac:dyDescent="0.15">
      <c r="AV126" s="143" t="s">
        <v>190</v>
      </c>
      <c r="AW126" s="144" t="s">
        <v>149</v>
      </c>
      <c r="AX126" s="134" t="s">
        <v>198</v>
      </c>
      <c r="AY126" s="134" t="s">
        <v>224</v>
      </c>
      <c r="AZ126" s="134" t="s">
        <v>207</v>
      </c>
      <c r="BA126" s="135">
        <v>0.5</v>
      </c>
      <c r="BB126" s="145">
        <v>61940</v>
      </c>
    </row>
    <row r="127" spans="34:54" ht="14.25" thickBot="1" x14ac:dyDescent="0.2">
      <c r="AH127" s="17" t="s">
        <v>253</v>
      </c>
      <c r="AO127" s="121" t="s">
        <v>244</v>
      </c>
      <c r="AV127" s="143" t="s">
        <v>190</v>
      </c>
      <c r="AW127" s="144" t="s">
        <v>149</v>
      </c>
      <c r="AX127" s="134" t="s">
        <v>198</v>
      </c>
      <c r="AY127" s="134" t="s">
        <v>224</v>
      </c>
      <c r="AZ127" s="134" t="s">
        <v>225</v>
      </c>
      <c r="BA127" s="135">
        <v>1</v>
      </c>
      <c r="BB127" s="145">
        <v>80250</v>
      </c>
    </row>
    <row r="128" spans="34:54" x14ac:dyDescent="0.15">
      <c r="AH128" s="59" t="s">
        <v>175</v>
      </c>
      <c r="AI128" s="59" t="s">
        <v>181</v>
      </c>
      <c r="AJ128" s="116" t="s">
        <v>182</v>
      </c>
      <c r="AK128" s="116" t="s">
        <v>33</v>
      </c>
      <c r="AM128" s="116" t="s">
        <v>175</v>
      </c>
      <c r="AO128" s="127" t="s">
        <v>175</v>
      </c>
      <c r="AP128" s="165" t="s">
        <v>181</v>
      </c>
      <c r="AQ128" s="165" t="s">
        <v>182</v>
      </c>
      <c r="AR128" s="129" t="s">
        <v>33</v>
      </c>
      <c r="AV128" s="143" t="s">
        <v>190</v>
      </c>
      <c r="AW128" s="144" t="s">
        <v>149</v>
      </c>
      <c r="AX128" s="134" t="s">
        <v>198</v>
      </c>
      <c r="AY128" s="134" t="s">
        <v>224</v>
      </c>
      <c r="AZ128" s="134" t="s">
        <v>225</v>
      </c>
      <c r="BA128" s="135">
        <v>0.75</v>
      </c>
      <c r="BB128" s="145">
        <v>77330</v>
      </c>
    </row>
    <row r="129" spans="32:54" ht="21" customHeight="1" x14ac:dyDescent="0.15">
      <c r="AF129" s="31"/>
      <c r="AH129" s="59" t="e">
        <f>CHOOSE(AG74, AM129, AM130)</f>
        <v>#VALUE!</v>
      </c>
      <c r="AI129" s="59" t="str">
        <f>CONCATENATE("&lt;=", F77)</f>
        <v>&lt;=0</v>
      </c>
      <c r="AJ129" s="116" t="str">
        <f>CONCATENATE("&gt;", F77:F77)</f>
        <v>&gt;0</v>
      </c>
      <c r="AK129" s="116">
        <f>IFERROR(DGET(AO128:AR136, AR128, AH128:AJ129),0)</f>
        <v>0</v>
      </c>
      <c r="AM129" s="116" t="s">
        <v>183</v>
      </c>
      <c r="AO129" s="138" t="str">
        <f>AM129</f>
        <v>一般型</v>
      </c>
      <c r="AP129" s="139">
        <v>1</v>
      </c>
      <c r="AQ129" s="139">
        <v>300</v>
      </c>
      <c r="AR129" s="140">
        <v>1473000</v>
      </c>
      <c r="AV129" s="143" t="s">
        <v>190</v>
      </c>
      <c r="AW129" s="144" t="s">
        <v>149</v>
      </c>
      <c r="AX129" s="134" t="s">
        <v>198</v>
      </c>
      <c r="AY129" s="134" t="s">
        <v>224</v>
      </c>
      <c r="AZ129" s="134" t="s">
        <v>225</v>
      </c>
      <c r="BA129" s="135">
        <v>0.5</v>
      </c>
      <c r="BB129" s="145">
        <v>74320</v>
      </c>
    </row>
    <row r="130" spans="32:54" ht="22.5" customHeight="1" x14ac:dyDescent="0.15">
      <c r="AF130" s="31"/>
      <c r="AK130" s="116" t="s">
        <v>33</v>
      </c>
      <c r="AM130" s="116" t="s">
        <v>184</v>
      </c>
      <c r="AO130" s="138" t="str">
        <f>AM129</f>
        <v>一般型</v>
      </c>
      <c r="AP130" s="139">
        <v>300</v>
      </c>
      <c r="AQ130" s="139">
        <v>900</v>
      </c>
      <c r="AR130" s="140">
        <v>1580000</v>
      </c>
      <c r="AV130" s="143" t="s">
        <v>190</v>
      </c>
      <c r="AW130" s="144" t="s">
        <v>149</v>
      </c>
      <c r="AX130" s="134" t="s">
        <v>199</v>
      </c>
      <c r="AY130" s="134" t="s">
        <v>224</v>
      </c>
      <c r="AZ130" s="134" t="s">
        <v>207</v>
      </c>
      <c r="BA130" s="135">
        <v>1</v>
      </c>
      <c r="BB130" s="145">
        <v>75080</v>
      </c>
    </row>
    <row r="131" spans="32:54" ht="14.25" x14ac:dyDescent="0.15">
      <c r="AF131" s="31"/>
      <c r="AK131" s="116">
        <f>AP138*F77</f>
        <v>0</v>
      </c>
      <c r="AO131" s="138" t="str">
        <f>AM129</f>
        <v>一般型</v>
      </c>
      <c r="AP131" s="139">
        <v>900</v>
      </c>
      <c r="AQ131" s="139">
        <v>1500</v>
      </c>
      <c r="AR131" s="140">
        <v>2840000</v>
      </c>
      <c r="AV131" s="143" t="s">
        <v>190</v>
      </c>
      <c r="AW131" s="144" t="s">
        <v>149</v>
      </c>
      <c r="AX131" s="134" t="s">
        <v>199</v>
      </c>
      <c r="AY131" s="134" t="s">
        <v>224</v>
      </c>
      <c r="AZ131" s="134" t="s">
        <v>207</v>
      </c>
      <c r="BA131" s="135">
        <v>0.75</v>
      </c>
      <c r="BB131" s="145">
        <v>71640</v>
      </c>
    </row>
    <row r="132" spans="32:54" ht="14.25" x14ac:dyDescent="0.15">
      <c r="AF132" s="31"/>
      <c r="AO132" s="138" t="str">
        <f>AM129</f>
        <v>一般型</v>
      </c>
      <c r="AP132" s="139">
        <v>1500</v>
      </c>
      <c r="AQ132" s="139">
        <v>2100</v>
      </c>
      <c r="AR132" s="140">
        <v>4100000</v>
      </c>
      <c r="AV132" s="143" t="s">
        <v>190</v>
      </c>
      <c r="AW132" s="144" t="s">
        <v>149</v>
      </c>
      <c r="AX132" s="134" t="s">
        <v>199</v>
      </c>
      <c r="AY132" s="134" t="s">
        <v>224</v>
      </c>
      <c r="AZ132" s="134" t="s">
        <v>207</v>
      </c>
      <c r="BA132" s="135">
        <v>0.5</v>
      </c>
      <c r="BB132" s="145">
        <v>68170</v>
      </c>
    </row>
    <row r="133" spans="32:54" x14ac:dyDescent="0.15">
      <c r="AF133" s="37"/>
      <c r="AO133" s="138" t="str">
        <f>AM129</f>
        <v>一般型</v>
      </c>
      <c r="AP133" s="139">
        <v>2100</v>
      </c>
      <c r="AQ133" s="139">
        <v>2700</v>
      </c>
      <c r="AR133" s="140">
        <v>5360000</v>
      </c>
      <c r="AV133" s="143" t="s">
        <v>190</v>
      </c>
      <c r="AW133" s="144" t="s">
        <v>149</v>
      </c>
      <c r="AX133" s="134" t="s">
        <v>199</v>
      </c>
      <c r="AY133" s="134" t="s">
        <v>224</v>
      </c>
      <c r="AZ133" s="134" t="s">
        <v>225</v>
      </c>
      <c r="BA133" s="135">
        <v>1</v>
      </c>
      <c r="BB133" s="145">
        <v>90090</v>
      </c>
    </row>
    <row r="134" spans="32:54" x14ac:dyDescent="0.15">
      <c r="AF134" s="37"/>
      <c r="AO134" s="138" t="str">
        <f>AM129</f>
        <v>一般型</v>
      </c>
      <c r="AP134" s="139">
        <v>2700</v>
      </c>
      <c r="AQ134" s="139">
        <v>3300</v>
      </c>
      <c r="AR134" s="140">
        <v>6620000</v>
      </c>
      <c r="AV134" s="143" t="s">
        <v>190</v>
      </c>
      <c r="AW134" s="144" t="s">
        <v>149</v>
      </c>
      <c r="AX134" s="134" t="s">
        <v>199</v>
      </c>
      <c r="AY134" s="134" t="s">
        <v>224</v>
      </c>
      <c r="AZ134" s="134" t="s">
        <v>225</v>
      </c>
      <c r="BA134" s="135">
        <v>0.75</v>
      </c>
      <c r="BB134" s="145">
        <v>85970</v>
      </c>
    </row>
    <row r="135" spans="32:54" ht="14.25" x14ac:dyDescent="0.15">
      <c r="AF135" s="31"/>
      <c r="AO135" s="138" t="str">
        <f>AM129</f>
        <v>一般型</v>
      </c>
      <c r="AP135" s="139">
        <v>3300</v>
      </c>
      <c r="AQ135" s="139">
        <v>3900</v>
      </c>
      <c r="AR135" s="140">
        <v>7880000</v>
      </c>
      <c r="AV135" s="143" t="s">
        <v>190</v>
      </c>
      <c r="AW135" s="144" t="s">
        <v>149</v>
      </c>
      <c r="AX135" s="134" t="s">
        <v>199</v>
      </c>
      <c r="AY135" s="134" t="s">
        <v>224</v>
      </c>
      <c r="AZ135" s="134" t="s">
        <v>225</v>
      </c>
      <c r="BA135" s="135">
        <v>0.5</v>
      </c>
      <c r="BB135" s="145">
        <v>81800</v>
      </c>
    </row>
    <row r="136" spans="32:54" ht="15" thickBot="1" x14ac:dyDescent="0.2">
      <c r="AF136" s="31"/>
      <c r="AO136" s="150" t="str">
        <f>AM129</f>
        <v>一般型</v>
      </c>
      <c r="AP136" s="151">
        <v>3900</v>
      </c>
      <c r="AQ136" s="151">
        <v>99999</v>
      </c>
      <c r="AR136" s="152">
        <v>9140000</v>
      </c>
      <c r="AV136" s="143" t="s">
        <v>190</v>
      </c>
      <c r="AW136" s="144" t="s">
        <v>149</v>
      </c>
      <c r="AX136" s="134" t="s">
        <v>200</v>
      </c>
      <c r="AY136" s="134" t="s">
        <v>224</v>
      </c>
      <c r="AZ136" s="134" t="s">
        <v>207</v>
      </c>
      <c r="BA136" s="135">
        <v>1</v>
      </c>
      <c r="BB136" s="145">
        <v>136000</v>
      </c>
    </row>
    <row r="137" spans="32:54" ht="14.25" thickBot="1" x14ac:dyDescent="0.2">
      <c r="AV137" s="143" t="s">
        <v>190</v>
      </c>
      <c r="AW137" s="144" t="s">
        <v>149</v>
      </c>
      <c r="AX137" s="134" t="s">
        <v>200</v>
      </c>
      <c r="AY137" s="134" t="s">
        <v>224</v>
      </c>
      <c r="AZ137" s="134" t="s">
        <v>207</v>
      </c>
      <c r="BA137" s="135">
        <v>0.75</v>
      </c>
      <c r="BB137" s="145">
        <v>125830</v>
      </c>
    </row>
    <row r="138" spans="32:54" ht="14.25" thickBot="1" x14ac:dyDescent="0.2">
      <c r="AO138" s="198" t="s">
        <v>184</v>
      </c>
      <c r="AP138" s="199">
        <v>2100</v>
      </c>
      <c r="AV138" s="143" t="s">
        <v>190</v>
      </c>
      <c r="AW138" s="144" t="s">
        <v>149</v>
      </c>
      <c r="AX138" s="134" t="s">
        <v>200</v>
      </c>
      <c r="AY138" s="134" t="s">
        <v>224</v>
      </c>
      <c r="AZ138" s="134" t="s">
        <v>207</v>
      </c>
      <c r="BA138" s="135">
        <v>0.5</v>
      </c>
      <c r="BB138" s="145">
        <v>115630</v>
      </c>
    </row>
    <row r="139" spans="32:54" x14ac:dyDescent="0.15">
      <c r="AH139" s="148"/>
      <c r="AI139" s="148"/>
      <c r="AJ139" s="148"/>
      <c r="AK139" s="148"/>
      <c r="AV139" s="143" t="s">
        <v>190</v>
      </c>
      <c r="AW139" s="144" t="s">
        <v>149</v>
      </c>
      <c r="AX139" s="134" t="s">
        <v>200</v>
      </c>
      <c r="AY139" s="134" t="s">
        <v>224</v>
      </c>
      <c r="AZ139" s="134" t="s">
        <v>225</v>
      </c>
      <c r="BA139" s="135">
        <v>1</v>
      </c>
      <c r="BB139" s="145">
        <v>163200</v>
      </c>
    </row>
    <row r="140" spans="32:54" ht="14.25" thickBot="1" x14ac:dyDescent="0.2">
      <c r="AH140" s="148" t="s">
        <v>254</v>
      </c>
      <c r="AI140" s="148"/>
      <c r="AJ140" s="148"/>
      <c r="AK140" s="148"/>
      <c r="AO140" s="121" t="s">
        <v>245</v>
      </c>
      <c r="AV140" s="143" t="s">
        <v>190</v>
      </c>
      <c r="AW140" s="144" t="s">
        <v>149</v>
      </c>
      <c r="AX140" s="134" t="s">
        <v>200</v>
      </c>
      <c r="AY140" s="134" t="s">
        <v>224</v>
      </c>
      <c r="AZ140" s="134" t="s">
        <v>225</v>
      </c>
      <c r="BA140" s="135">
        <v>0.75</v>
      </c>
      <c r="BB140" s="145">
        <v>151000</v>
      </c>
    </row>
    <row r="141" spans="32:54" x14ac:dyDescent="0.15">
      <c r="AH141" s="179" t="s">
        <v>144</v>
      </c>
      <c r="AI141" s="185" t="s">
        <v>185</v>
      </c>
      <c r="AJ141" s="148"/>
      <c r="AK141" s="148"/>
      <c r="AO141" s="127" t="s">
        <v>144</v>
      </c>
      <c r="AP141" s="200" t="s">
        <v>185</v>
      </c>
      <c r="AV141" s="143" t="s">
        <v>190</v>
      </c>
      <c r="AW141" s="144" t="s">
        <v>149</v>
      </c>
      <c r="AX141" s="134" t="s">
        <v>200</v>
      </c>
      <c r="AY141" s="134" t="s">
        <v>224</v>
      </c>
      <c r="AZ141" s="134" t="s">
        <v>225</v>
      </c>
      <c r="BA141" s="135">
        <v>0.5</v>
      </c>
      <c r="BB141" s="145">
        <v>138750</v>
      </c>
    </row>
    <row r="142" spans="32:54" x14ac:dyDescent="0.15">
      <c r="AH142" s="179" t="str">
        <f>Q5</f>
        <v/>
      </c>
      <c r="AI142" s="185" t="str">
        <f>IFERROR(DGET(AO141:AP148,AP141,AH141:AH142),"")</f>
        <v/>
      </c>
      <c r="AJ142" s="148"/>
      <c r="AK142" s="148"/>
      <c r="AO142" s="138" t="str">
        <f>AI5</f>
        <v>6人～12人</v>
      </c>
      <c r="AP142" s="140">
        <v>2282000</v>
      </c>
      <c r="AV142" s="143" t="s">
        <v>190</v>
      </c>
      <c r="AW142" s="144" t="s">
        <v>149</v>
      </c>
      <c r="AX142" s="134" t="s">
        <v>201</v>
      </c>
      <c r="AY142" s="134" t="s">
        <v>224</v>
      </c>
      <c r="AZ142" s="134" t="s">
        <v>207</v>
      </c>
      <c r="BA142" s="135">
        <v>1</v>
      </c>
      <c r="BB142" s="145">
        <v>218800</v>
      </c>
    </row>
    <row r="143" spans="32:54" x14ac:dyDescent="0.15">
      <c r="AH143" s="148"/>
      <c r="AI143" s="148"/>
      <c r="AJ143" s="148"/>
      <c r="AK143" s="148"/>
      <c r="AO143" s="138" t="str">
        <f>AI6</f>
        <v>13人～19人</v>
      </c>
      <c r="AP143" s="140">
        <v>3838000</v>
      </c>
      <c r="AV143" s="143" t="s">
        <v>190</v>
      </c>
      <c r="AW143" s="144" t="s">
        <v>149</v>
      </c>
      <c r="AX143" s="134" t="s">
        <v>201</v>
      </c>
      <c r="AY143" s="134" t="s">
        <v>224</v>
      </c>
      <c r="AZ143" s="134" t="s">
        <v>207</v>
      </c>
      <c r="BA143" s="135">
        <v>0.75</v>
      </c>
      <c r="BB143" s="145">
        <v>198830</v>
      </c>
    </row>
    <row r="144" spans="32:54" x14ac:dyDescent="0.15">
      <c r="AH144" s="148"/>
      <c r="AI144" s="148"/>
      <c r="AJ144" s="148"/>
      <c r="AK144" s="148"/>
      <c r="AO144" s="138" t="str">
        <f t="shared" ref="AO144:AO148" si="6">AI7</f>
        <v>20人～30人</v>
      </c>
      <c r="AP144" s="140">
        <v>3986000</v>
      </c>
      <c r="AV144" s="143" t="s">
        <v>190</v>
      </c>
      <c r="AW144" s="144" t="s">
        <v>149</v>
      </c>
      <c r="AX144" s="134" t="s">
        <v>201</v>
      </c>
      <c r="AY144" s="134" t="s">
        <v>224</v>
      </c>
      <c r="AZ144" s="134" t="s">
        <v>207</v>
      </c>
      <c r="BA144" s="135">
        <v>0.5</v>
      </c>
      <c r="BB144" s="145">
        <v>179150</v>
      </c>
    </row>
    <row r="145" spans="34:54" x14ac:dyDescent="0.15">
      <c r="AO145" s="138" t="str">
        <f t="shared" si="6"/>
        <v>31人～40人</v>
      </c>
      <c r="AP145" s="140">
        <v>4724000</v>
      </c>
      <c r="AV145" s="143" t="s">
        <v>190</v>
      </c>
      <c r="AW145" s="144" t="s">
        <v>149</v>
      </c>
      <c r="AX145" s="134" t="s">
        <v>201</v>
      </c>
      <c r="AY145" s="134" t="s">
        <v>224</v>
      </c>
      <c r="AZ145" s="134" t="s">
        <v>225</v>
      </c>
      <c r="BA145" s="135">
        <v>1</v>
      </c>
      <c r="BB145" s="145">
        <v>262550</v>
      </c>
    </row>
    <row r="146" spans="34:54" x14ac:dyDescent="0.15">
      <c r="AO146" s="138" t="str">
        <f t="shared" si="6"/>
        <v>41人～50人</v>
      </c>
      <c r="AP146" s="140">
        <v>5315000</v>
      </c>
      <c r="AV146" s="143" t="s">
        <v>190</v>
      </c>
      <c r="AW146" s="144" t="s">
        <v>149</v>
      </c>
      <c r="AX146" s="134" t="s">
        <v>201</v>
      </c>
      <c r="AY146" s="134" t="s">
        <v>224</v>
      </c>
      <c r="AZ146" s="134" t="s">
        <v>225</v>
      </c>
      <c r="BA146" s="135">
        <v>0.75</v>
      </c>
      <c r="BB146" s="145">
        <v>238600</v>
      </c>
    </row>
    <row r="147" spans="34:54" x14ac:dyDescent="0.15">
      <c r="AO147" s="138" t="str">
        <f t="shared" si="6"/>
        <v>51人～60人</v>
      </c>
      <c r="AP147" s="140">
        <v>5315000</v>
      </c>
      <c r="AV147" s="143" t="s">
        <v>190</v>
      </c>
      <c r="AW147" s="144" t="s">
        <v>149</v>
      </c>
      <c r="AX147" s="134" t="s">
        <v>201</v>
      </c>
      <c r="AY147" s="134" t="s">
        <v>224</v>
      </c>
      <c r="AZ147" s="134" t="s">
        <v>225</v>
      </c>
      <c r="BA147" s="135">
        <v>0.5</v>
      </c>
      <c r="BB147" s="145">
        <v>214970</v>
      </c>
    </row>
    <row r="148" spans="34:54" ht="14.25" thickBot="1" x14ac:dyDescent="0.2">
      <c r="AO148" s="150" t="str">
        <f t="shared" si="6"/>
        <v>61人～</v>
      </c>
      <c r="AP148" s="152">
        <v>5374000</v>
      </c>
      <c r="AV148" s="143" t="s">
        <v>190</v>
      </c>
      <c r="AW148" s="144" t="s">
        <v>150</v>
      </c>
      <c r="AX148" s="134" t="s">
        <v>198</v>
      </c>
      <c r="AY148" s="134" t="s">
        <v>224</v>
      </c>
      <c r="AZ148" s="134" t="s">
        <v>207</v>
      </c>
      <c r="BA148" s="135">
        <v>1</v>
      </c>
      <c r="BB148" s="145">
        <v>60690</v>
      </c>
    </row>
    <row r="149" spans="34:54" x14ac:dyDescent="0.15">
      <c r="AV149" s="143" t="s">
        <v>190</v>
      </c>
      <c r="AW149" s="144" t="s">
        <v>150</v>
      </c>
      <c r="AX149" s="134" t="s">
        <v>198</v>
      </c>
      <c r="AY149" s="134" t="s">
        <v>224</v>
      </c>
      <c r="AZ149" s="134" t="s">
        <v>207</v>
      </c>
      <c r="BA149" s="135">
        <v>0.75</v>
      </c>
      <c r="BB149" s="145">
        <v>58200</v>
      </c>
    </row>
    <row r="150" spans="34:54" x14ac:dyDescent="0.15">
      <c r="AV150" s="143" t="s">
        <v>190</v>
      </c>
      <c r="AW150" s="144" t="s">
        <v>150</v>
      </c>
      <c r="AX150" s="134" t="s">
        <v>198</v>
      </c>
      <c r="AY150" s="134" t="s">
        <v>224</v>
      </c>
      <c r="AZ150" s="134" t="s">
        <v>207</v>
      </c>
      <c r="BA150" s="135">
        <v>0.5</v>
      </c>
      <c r="BB150" s="145">
        <v>55770</v>
      </c>
    </row>
    <row r="151" spans="34:54" x14ac:dyDescent="0.15">
      <c r="AH151" s="148" t="s">
        <v>307</v>
      </c>
      <c r="AI151" s="148"/>
      <c r="AV151" s="143" t="s">
        <v>190</v>
      </c>
      <c r="AW151" s="144" t="s">
        <v>150</v>
      </c>
      <c r="AX151" s="134" t="s">
        <v>198</v>
      </c>
      <c r="AY151" s="134" t="s">
        <v>224</v>
      </c>
      <c r="AZ151" s="134" t="s">
        <v>225</v>
      </c>
      <c r="BA151" s="135">
        <v>1</v>
      </c>
      <c r="BB151" s="145">
        <v>72820</v>
      </c>
    </row>
    <row r="152" spans="34:54" x14ac:dyDescent="0.15">
      <c r="AH152" s="116" t="s">
        <v>33</v>
      </c>
      <c r="AI152" s="148"/>
      <c r="AV152" s="143" t="s">
        <v>190</v>
      </c>
      <c r="AW152" s="144" t="s">
        <v>150</v>
      </c>
      <c r="AX152" s="134" t="s">
        <v>198</v>
      </c>
      <c r="AY152" s="134" t="s">
        <v>224</v>
      </c>
      <c r="AZ152" s="134" t="s">
        <v>225</v>
      </c>
      <c r="BA152" s="135">
        <v>0.75</v>
      </c>
      <c r="BB152" s="145">
        <v>69850</v>
      </c>
    </row>
    <row r="153" spans="34:54" x14ac:dyDescent="0.15">
      <c r="AH153" s="116">
        <v>4420000</v>
      </c>
      <c r="AI153" s="148" t="str">
        <f>IFERROR(DGET(AO152:AP159,AP152,AH152:AH153),"")</f>
        <v/>
      </c>
      <c r="AV153" s="143" t="s">
        <v>190</v>
      </c>
      <c r="AW153" s="144" t="s">
        <v>150</v>
      </c>
      <c r="AX153" s="134" t="s">
        <v>198</v>
      </c>
      <c r="AY153" s="134" t="s">
        <v>224</v>
      </c>
      <c r="AZ153" s="134" t="s">
        <v>225</v>
      </c>
      <c r="BA153" s="135">
        <v>0.5</v>
      </c>
      <c r="BB153" s="145">
        <v>66920</v>
      </c>
    </row>
    <row r="154" spans="34:54" x14ac:dyDescent="0.15">
      <c r="AV154" s="143" t="s">
        <v>190</v>
      </c>
      <c r="AW154" s="144" t="s">
        <v>150</v>
      </c>
      <c r="AX154" s="134" t="s">
        <v>199</v>
      </c>
      <c r="AY154" s="134" t="s">
        <v>224</v>
      </c>
      <c r="AZ154" s="134" t="s">
        <v>207</v>
      </c>
      <c r="BA154" s="135">
        <v>1</v>
      </c>
      <c r="BB154" s="145">
        <v>68890</v>
      </c>
    </row>
    <row r="155" spans="34:54" x14ac:dyDescent="0.15">
      <c r="AV155" s="143" t="s">
        <v>190</v>
      </c>
      <c r="AW155" s="144" t="s">
        <v>150</v>
      </c>
      <c r="AX155" s="134" t="s">
        <v>199</v>
      </c>
      <c r="AY155" s="134" t="s">
        <v>224</v>
      </c>
      <c r="AZ155" s="134" t="s">
        <v>207</v>
      </c>
      <c r="BA155" s="135">
        <v>0.75</v>
      </c>
      <c r="BB155" s="145">
        <v>65410</v>
      </c>
    </row>
    <row r="156" spans="34:54" x14ac:dyDescent="0.15">
      <c r="AV156" s="143" t="s">
        <v>190</v>
      </c>
      <c r="AW156" s="144" t="s">
        <v>150</v>
      </c>
      <c r="AX156" s="134" t="s">
        <v>199</v>
      </c>
      <c r="AY156" s="134" t="s">
        <v>224</v>
      </c>
      <c r="AZ156" s="134" t="s">
        <v>207</v>
      </c>
      <c r="BA156" s="135">
        <v>0.5</v>
      </c>
      <c r="BB156" s="145">
        <v>62000</v>
      </c>
    </row>
    <row r="157" spans="34:54" x14ac:dyDescent="0.15">
      <c r="AV157" s="143" t="s">
        <v>190</v>
      </c>
      <c r="AW157" s="144" t="s">
        <v>150</v>
      </c>
      <c r="AX157" s="134" t="s">
        <v>199</v>
      </c>
      <c r="AY157" s="134" t="s">
        <v>224</v>
      </c>
      <c r="AZ157" s="134" t="s">
        <v>225</v>
      </c>
      <c r="BA157" s="135">
        <v>1</v>
      </c>
      <c r="BB157" s="145">
        <v>82670</v>
      </c>
    </row>
    <row r="158" spans="34:54" x14ac:dyDescent="0.15">
      <c r="AV158" s="143" t="s">
        <v>190</v>
      </c>
      <c r="AW158" s="144" t="s">
        <v>150</v>
      </c>
      <c r="AX158" s="134" t="s">
        <v>199</v>
      </c>
      <c r="AY158" s="134" t="s">
        <v>224</v>
      </c>
      <c r="AZ158" s="134" t="s">
        <v>225</v>
      </c>
      <c r="BA158" s="135">
        <v>0.75</v>
      </c>
      <c r="BB158" s="145">
        <v>78480</v>
      </c>
    </row>
    <row r="159" spans="34:54" x14ac:dyDescent="0.15">
      <c r="AV159" s="143" t="s">
        <v>190</v>
      </c>
      <c r="AW159" s="144" t="s">
        <v>150</v>
      </c>
      <c r="AX159" s="134" t="s">
        <v>199</v>
      </c>
      <c r="AY159" s="134" t="s">
        <v>224</v>
      </c>
      <c r="AZ159" s="134" t="s">
        <v>225</v>
      </c>
      <c r="BA159" s="135">
        <v>0.5</v>
      </c>
      <c r="BB159" s="145">
        <v>74400</v>
      </c>
    </row>
    <row r="160" spans="34:54" x14ac:dyDescent="0.15">
      <c r="AV160" s="143" t="s">
        <v>190</v>
      </c>
      <c r="AW160" s="144" t="s">
        <v>150</v>
      </c>
      <c r="AX160" s="134" t="s">
        <v>200</v>
      </c>
      <c r="AY160" s="134" t="s">
        <v>224</v>
      </c>
      <c r="AZ160" s="134" t="s">
        <v>207</v>
      </c>
      <c r="BA160" s="135">
        <v>1</v>
      </c>
      <c r="BB160" s="145">
        <v>129810</v>
      </c>
    </row>
    <row r="161" spans="32:54" x14ac:dyDescent="0.15">
      <c r="AF161" s="17">
        <v>2</v>
      </c>
      <c r="AV161" s="143" t="s">
        <v>190</v>
      </c>
      <c r="AW161" s="144" t="s">
        <v>150</v>
      </c>
      <c r="AX161" s="134" t="s">
        <v>200</v>
      </c>
      <c r="AY161" s="134" t="s">
        <v>224</v>
      </c>
      <c r="AZ161" s="134" t="s">
        <v>207</v>
      </c>
      <c r="BA161" s="135">
        <v>0.75</v>
      </c>
      <c r="BB161" s="145">
        <v>119590</v>
      </c>
    </row>
    <row r="162" spans="32:54" x14ac:dyDescent="0.15">
      <c r="AV162" s="143" t="s">
        <v>190</v>
      </c>
      <c r="AW162" s="144" t="s">
        <v>150</v>
      </c>
      <c r="AX162" s="134" t="s">
        <v>200</v>
      </c>
      <c r="AY162" s="134" t="s">
        <v>224</v>
      </c>
      <c r="AZ162" s="134" t="s">
        <v>207</v>
      </c>
      <c r="BA162" s="135">
        <v>0.5</v>
      </c>
      <c r="BB162" s="145">
        <v>109460</v>
      </c>
    </row>
    <row r="163" spans="32:54" x14ac:dyDescent="0.15">
      <c r="AV163" s="143" t="s">
        <v>190</v>
      </c>
      <c r="AW163" s="144" t="s">
        <v>150</v>
      </c>
      <c r="AX163" s="134" t="s">
        <v>200</v>
      </c>
      <c r="AY163" s="134" t="s">
        <v>224</v>
      </c>
      <c r="AZ163" s="134" t="s">
        <v>225</v>
      </c>
      <c r="BA163" s="135">
        <v>1</v>
      </c>
      <c r="BB163" s="145">
        <v>155770</v>
      </c>
    </row>
    <row r="164" spans="32:54" x14ac:dyDescent="0.15">
      <c r="AV164" s="143" t="s">
        <v>190</v>
      </c>
      <c r="AW164" s="144" t="s">
        <v>150</v>
      </c>
      <c r="AX164" s="134" t="s">
        <v>200</v>
      </c>
      <c r="AY164" s="134" t="s">
        <v>224</v>
      </c>
      <c r="AZ164" s="134" t="s">
        <v>225</v>
      </c>
      <c r="BA164" s="135">
        <v>0.75</v>
      </c>
      <c r="BB164" s="145">
        <v>143520</v>
      </c>
    </row>
    <row r="165" spans="32:54" x14ac:dyDescent="0.15">
      <c r="AV165" s="143" t="s">
        <v>190</v>
      </c>
      <c r="AW165" s="144" t="s">
        <v>150</v>
      </c>
      <c r="AX165" s="134" t="s">
        <v>200</v>
      </c>
      <c r="AY165" s="134" t="s">
        <v>224</v>
      </c>
      <c r="AZ165" s="134" t="s">
        <v>225</v>
      </c>
      <c r="BA165" s="135">
        <v>0.5</v>
      </c>
      <c r="BB165" s="145">
        <v>131350</v>
      </c>
    </row>
    <row r="166" spans="32:54" x14ac:dyDescent="0.15">
      <c r="AV166" s="143" t="s">
        <v>190</v>
      </c>
      <c r="AW166" s="144" t="s">
        <v>150</v>
      </c>
      <c r="AX166" s="134" t="s">
        <v>201</v>
      </c>
      <c r="AY166" s="134" t="s">
        <v>224</v>
      </c>
      <c r="AZ166" s="134" t="s">
        <v>207</v>
      </c>
      <c r="BA166" s="135">
        <v>1</v>
      </c>
      <c r="BB166" s="145">
        <v>212590</v>
      </c>
    </row>
    <row r="167" spans="32:54" x14ac:dyDescent="0.15">
      <c r="AV167" s="143" t="s">
        <v>190</v>
      </c>
      <c r="AW167" s="144" t="s">
        <v>150</v>
      </c>
      <c r="AX167" s="134" t="s">
        <v>201</v>
      </c>
      <c r="AY167" s="134" t="s">
        <v>224</v>
      </c>
      <c r="AZ167" s="134" t="s">
        <v>207</v>
      </c>
      <c r="BA167" s="135">
        <v>0.75</v>
      </c>
      <c r="BB167" s="145">
        <v>192600</v>
      </c>
    </row>
    <row r="168" spans="32:54" x14ac:dyDescent="0.15">
      <c r="AV168" s="143" t="s">
        <v>190</v>
      </c>
      <c r="AW168" s="144" t="s">
        <v>150</v>
      </c>
      <c r="AX168" s="134" t="s">
        <v>201</v>
      </c>
      <c r="AY168" s="134" t="s">
        <v>224</v>
      </c>
      <c r="AZ168" s="134" t="s">
        <v>207</v>
      </c>
      <c r="BA168" s="135">
        <v>0.5</v>
      </c>
      <c r="BB168" s="145">
        <v>172980</v>
      </c>
    </row>
    <row r="169" spans="32:54" x14ac:dyDescent="0.15">
      <c r="AV169" s="143" t="s">
        <v>190</v>
      </c>
      <c r="AW169" s="144" t="s">
        <v>150</v>
      </c>
      <c r="AX169" s="134" t="s">
        <v>201</v>
      </c>
      <c r="AY169" s="134" t="s">
        <v>224</v>
      </c>
      <c r="AZ169" s="134" t="s">
        <v>225</v>
      </c>
      <c r="BA169" s="135">
        <v>1</v>
      </c>
      <c r="BB169" s="145">
        <v>255120</v>
      </c>
    </row>
    <row r="170" spans="32:54" x14ac:dyDescent="0.15">
      <c r="AV170" s="143" t="s">
        <v>190</v>
      </c>
      <c r="AW170" s="144" t="s">
        <v>150</v>
      </c>
      <c r="AX170" s="134" t="s">
        <v>201</v>
      </c>
      <c r="AY170" s="134" t="s">
        <v>224</v>
      </c>
      <c r="AZ170" s="134" t="s">
        <v>225</v>
      </c>
      <c r="BA170" s="135">
        <v>0.75</v>
      </c>
      <c r="BB170" s="145">
        <v>231110</v>
      </c>
    </row>
    <row r="171" spans="32:54" x14ac:dyDescent="0.15">
      <c r="AV171" s="143" t="s">
        <v>190</v>
      </c>
      <c r="AW171" s="144" t="s">
        <v>150</v>
      </c>
      <c r="AX171" s="134" t="s">
        <v>201</v>
      </c>
      <c r="AY171" s="134" t="s">
        <v>224</v>
      </c>
      <c r="AZ171" s="134" t="s">
        <v>225</v>
      </c>
      <c r="BA171" s="135">
        <v>0.5</v>
      </c>
      <c r="BB171" s="145">
        <v>207570</v>
      </c>
    </row>
    <row r="172" spans="32:54" x14ac:dyDescent="0.15">
      <c r="AV172" s="143" t="s">
        <v>191</v>
      </c>
      <c r="AW172" s="144" t="s">
        <v>228</v>
      </c>
      <c r="AX172" s="134" t="s">
        <v>198</v>
      </c>
      <c r="AY172" s="134" t="s">
        <v>224</v>
      </c>
      <c r="AZ172" s="134" t="s">
        <v>207</v>
      </c>
      <c r="BA172" s="135">
        <v>1</v>
      </c>
      <c r="BB172" s="145">
        <v>153060</v>
      </c>
    </row>
    <row r="173" spans="32:54" x14ac:dyDescent="0.15">
      <c r="AV173" s="143" t="s">
        <v>191</v>
      </c>
      <c r="AW173" s="144" t="s">
        <v>228</v>
      </c>
      <c r="AX173" s="134" t="s">
        <v>198</v>
      </c>
      <c r="AY173" s="134" t="s">
        <v>224</v>
      </c>
      <c r="AZ173" s="134" t="s">
        <v>207</v>
      </c>
      <c r="BA173" s="135">
        <v>0.75</v>
      </c>
      <c r="BB173" s="145">
        <v>145410</v>
      </c>
    </row>
    <row r="174" spans="32:54" x14ac:dyDescent="0.15">
      <c r="AV174" s="143" t="s">
        <v>191</v>
      </c>
      <c r="AW174" s="144" t="s">
        <v>228</v>
      </c>
      <c r="AX174" s="134" t="s">
        <v>198</v>
      </c>
      <c r="AY174" s="134" t="s">
        <v>224</v>
      </c>
      <c r="AZ174" s="134" t="s">
        <v>207</v>
      </c>
      <c r="BA174" s="135">
        <v>0.5</v>
      </c>
      <c r="BB174" s="145">
        <v>143090</v>
      </c>
    </row>
    <row r="175" spans="32:54" x14ac:dyDescent="0.15">
      <c r="AV175" s="143" t="s">
        <v>191</v>
      </c>
      <c r="AW175" s="144" t="s">
        <v>228</v>
      </c>
      <c r="AX175" s="134" t="s">
        <v>198</v>
      </c>
      <c r="AY175" s="134" t="s">
        <v>224</v>
      </c>
      <c r="AZ175" s="134" t="s">
        <v>225</v>
      </c>
      <c r="BA175" s="135">
        <v>1</v>
      </c>
      <c r="BB175" s="145">
        <v>183670</v>
      </c>
    </row>
    <row r="176" spans="32:54" x14ac:dyDescent="0.15">
      <c r="AV176" s="143" t="s">
        <v>191</v>
      </c>
      <c r="AW176" s="144" t="s">
        <v>228</v>
      </c>
      <c r="AX176" s="134" t="s">
        <v>198</v>
      </c>
      <c r="AY176" s="134" t="s">
        <v>224</v>
      </c>
      <c r="AZ176" s="134" t="s">
        <v>225</v>
      </c>
      <c r="BA176" s="135">
        <v>0.75</v>
      </c>
      <c r="BB176" s="145">
        <v>174490</v>
      </c>
    </row>
    <row r="177" spans="48:54" x14ac:dyDescent="0.15">
      <c r="AV177" s="143" t="s">
        <v>191</v>
      </c>
      <c r="AW177" s="144" t="s">
        <v>228</v>
      </c>
      <c r="AX177" s="134" t="s">
        <v>198</v>
      </c>
      <c r="AY177" s="134" t="s">
        <v>224</v>
      </c>
      <c r="AZ177" s="134" t="s">
        <v>225</v>
      </c>
      <c r="BA177" s="135">
        <v>0.5</v>
      </c>
      <c r="BB177" s="145">
        <v>171710</v>
      </c>
    </row>
    <row r="178" spans="48:54" x14ac:dyDescent="0.15">
      <c r="AV178" s="143" t="s">
        <v>191</v>
      </c>
      <c r="AW178" s="144" t="s">
        <v>228</v>
      </c>
      <c r="AX178" s="134" t="s">
        <v>199</v>
      </c>
      <c r="AY178" s="134" t="s">
        <v>224</v>
      </c>
      <c r="AZ178" s="134" t="s">
        <v>207</v>
      </c>
      <c r="BA178" s="135">
        <v>1</v>
      </c>
      <c r="BB178" s="145">
        <v>161250</v>
      </c>
    </row>
    <row r="179" spans="48:54" x14ac:dyDescent="0.15">
      <c r="AV179" s="143" t="s">
        <v>191</v>
      </c>
      <c r="AW179" s="144" t="s">
        <v>228</v>
      </c>
      <c r="AX179" s="134" t="s">
        <v>199</v>
      </c>
      <c r="AY179" s="134" t="s">
        <v>224</v>
      </c>
      <c r="AZ179" s="134" t="s">
        <v>207</v>
      </c>
      <c r="BA179" s="135">
        <v>0.75</v>
      </c>
      <c r="BB179" s="145">
        <v>152450</v>
      </c>
    </row>
    <row r="180" spans="48:54" x14ac:dyDescent="0.15">
      <c r="AV180" s="143" t="s">
        <v>191</v>
      </c>
      <c r="AW180" s="144" t="s">
        <v>228</v>
      </c>
      <c r="AX180" s="134" t="s">
        <v>199</v>
      </c>
      <c r="AY180" s="134" t="s">
        <v>224</v>
      </c>
      <c r="AZ180" s="134" t="s">
        <v>207</v>
      </c>
      <c r="BA180" s="135">
        <v>0.5</v>
      </c>
      <c r="BB180" s="145">
        <v>149220</v>
      </c>
    </row>
    <row r="181" spans="48:54" x14ac:dyDescent="0.15">
      <c r="AV181" s="143" t="s">
        <v>191</v>
      </c>
      <c r="AW181" s="144" t="s">
        <v>228</v>
      </c>
      <c r="AX181" s="134" t="s">
        <v>199</v>
      </c>
      <c r="AY181" s="134" t="s">
        <v>224</v>
      </c>
      <c r="AZ181" s="134" t="s">
        <v>225</v>
      </c>
      <c r="BA181" s="135">
        <v>1</v>
      </c>
      <c r="BB181" s="145">
        <v>193500</v>
      </c>
    </row>
    <row r="182" spans="48:54" x14ac:dyDescent="0.15">
      <c r="AV182" s="143" t="s">
        <v>191</v>
      </c>
      <c r="AW182" s="144" t="s">
        <v>228</v>
      </c>
      <c r="AX182" s="134" t="s">
        <v>199</v>
      </c>
      <c r="AY182" s="134" t="s">
        <v>224</v>
      </c>
      <c r="AZ182" s="134" t="s">
        <v>225</v>
      </c>
      <c r="BA182" s="135">
        <v>0.75</v>
      </c>
      <c r="BB182" s="145">
        <v>182950</v>
      </c>
    </row>
    <row r="183" spans="48:54" x14ac:dyDescent="0.15">
      <c r="AV183" s="143" t="s">
        <v>191</v>
      </c>
      <c r="AW183" s="144" t="s">
        <v>228</v>
      </c>
      <c r="AX183" s="134" t="s">
        <v>199</v>
      </c>
      <c r="AY183" s="134" t="s">
        <v>224</v>
      </c>
      <c r="AZ183" s="134" t="s">
        <v>225</v>
      </c>
      <c r="BA183" s="135">
        <v>0.5</v>
      </c>
      <c r="BB183" s="145">
        <v>179060</v>
      </c>
    </row>
    <row r="184" spans="48:54" x14ac:dyDescent="0.15">
      <c r="AV184" s="143" t="s">
        <v>191</v>
      </c>
      <c r="AW184" s="144" t="s">
        <v>228</v>
      </c>
      <c r="AX184" s="134" t="s">
        <v>200</v>
      </c>
      <c r="AY184" s="134" t="s">
        <v>224</v>
      </c>
      <c r="AZ184" s="134" t="s">
        <v>207</v>
      </c>
      <c r="BA184" s="135">
        <v>1</v>
      </c>
      <c r="BB184" s="145">
        <v>222060</v>
      </c>
    </row>
    <row r="185" spans="48:54" x14ac:dyDescent="0.15">
      <c r="AV185" s="143" t="s">
        <v>191</v>
      </c>
      <c r="AW185" s="144" t="s">
        <v>228</v>
      </c>
      <c r="AX185" s="134" t="s">
        <v>200</v>
      </c>
      <c r="AY185" s="134" t="s">
        <v>224</v>
      </c>
      <c r="AZ185" s="134" t="s">
        <v>207</v>
      </c>
      <c r="BA185" s="135">
        <v>0.75</v>
      </c>
      <c r="BB185" s="145">
        <v>205270</v>
      </c>
    </row>
    <row r="186" spans="48:54" x14ac:dyDescent="0.15">
      <c r="AV186" s="143" t="s">
        <v>191</v>
      </c>
      <c r="AW186" s="144" t="s">
        <v>228</v>
      </c>
      <c r="AX186" s="134" t="s">
        <v>200</v>
      </c>
      <c r="AY186" s="134" t="s">
        <v>224</v>
      </c>
      <c r="AZ186" s="134" t="s">
        <v>207</v>
      </c>
      <c r="BA186" s="135">
        <v>0.5</v>
      </c>
      <c r="BB186" s="145">
        <v>195810</v>
      </c>
    </row>
    <row r="187" spans="48:54" x14ac:dyDescent="0.15">
      <c r="AV187" s="143" t="s">
        <v>191</v>
      </c>
      <c r="AW187" s="144" t="s">
        <v>228</v>
      </c>
      <c r="AX187" s="134" t="s">
        <v>200</v>
      </c>
      <c r="AY187" s="134" t="s">
        <v>224</v>
      </c>
      <c r="AZ187" s="134" t="s">
        <v>225</v>
      </c>
      <c r="BA187" s="135">
        <v>1</v>
      </c>
      <c r="BB187" s="145">
        <v>266470</v>
      </c>
    </row>
    <row r="188" spans="48:54" x14ac:dyDescent="0.15">
      <c r="AV188" s="143" t="s">
        <v>191</v>
      </c>
      <c r="AW188" s="144" t="s">
        <v>228</v>
      </c>
      <c r="AX188" s="134" t="s">
        <v>200</v>
      </c>
      <c r="AY188" s="134" t="s">
        <v>224</v>
      </c>
      <c r="AZ188" s="134" t="s">
        <v>225</v>
      </c>
      <c r="BA188" s="135">
        <v>0.75</v>
      </c>
      <c r="BB188" s="145">
        <v>246310</v>
      </c>
    </row>
    <row r="189" spans="48:54" x14ac:dyDescent="0.15">
      <c r="AV189" s="143" t="s">
        <v>191</v>
      </c>
      <c r="AW189" s="144" t="s">
        <v>228</v>
      </c>
      <c r="AX189" s="134" t="s">
        <v>200</v>
      </c>
      <c r="AY189" s="134" t="s">
        <v>224</v>
      </c>
      <c r="AZ189" s="134" t="s">
        <v>225</v>
      </c>
      <c r="BA189" s="135">
        <v>0.5</v>
      </c>
      <c r="BB189" s="145">
        <v>234970</v>
      </c>
    </row>
    <row r="190" spans="48:54" x14ac:dyDescent="0.15">
      <c r="AV190" s="143" t="s">
        <v>191</v>
      </c>
      <c r="AW190" s="144" t="s">
        <v>228</v>
      </c>
      <c r="AX190" s="134" t="s">
        <v>201</v>
      </c>
      <c r="AY190" s="134" t="s">
        <v>224</v>
      </c>
      <c r="AZ190" s="134" t="s">
        <v>207</v>
      </c>
      <c r="BA190" s="135">
        <v>1</v>
      </c>
      <c r="BB190" s="145">
        <v>304500</v>
      </c>
    </row>
    <row r="191" spans="48:54" x14ac:dyDescent="0.15">
      <c r="AV191" s="143" t="s">
        <v>191</v>
      </c>
      <c r="AW191" s="144" t="s">
        <v>228</v>
      </c>
      <c r="AX191" s="134" t="s">
        <v>201</v>
      </c>
      <c r="AY191" s="134" t="s">
        <v>224</v>
      </c>
      <c r="AZ191" s="134" t="s">
        <v>207</v>
      </c>
      <c r="BA191" s="135">
        <v>0.75</v>
      </c>
      <c r="BB191" s="145">
        <v>276510</v>
      </c>
    </row>
    <row r="192" spans="48:54" x14ac:dyDescent="0.15">
      <c r="AV192" s="143" t="s">
        <v>191</v>
      </c>
      <c r="AW192" s="144" t="s">
        <v>228</v>
      </c>
      <c r="AX192" s="134" t="s">
        <v>201</v>
      </c>
      <c r="AY192" s="134" t="s">
        <v>224</v>
      </c>
      <c r="AZ192" s="134" t="s">
        <v>207</v>
      </c>
      <c r="BA192" s="135">
        <v>0.5</v>
      </c>
      <c r="BB192" s="145">
        <v>258120</v>
      </c>
    </row>
    <row r="193" spans="48:54" x14ac:dyDescent="0.15">
      <c r="AV193" s="143" t="s">
        <v>191</v>
      </c>
      <c r="AW193" s="144" t="s">
        <v>228</v>
      </c>
      <c r="AX193" s="134" t="s">
        <v>201</v>
      </c>
      <c r="AY193" s="134" t="s">
        <v>224</v>
      </c>
      <c r="AZ193" s="134" t="s">
        <v>225</v>
      </c>
      <c r="BA193" s="135">
        <v>1</v>
      </c>
      <c r="BB193" s="145">
        <v>365400</v>
      </c>
    </row>
    <row r="194" spans="48:54" x14ac:dyDescent="0.15">
      <c r="AV194" s="143" t="s">
        <v>191</v>
      </c>
      <c r="AW194" s="144" t="s">
        <v>228</v>
      </c>
      <c r="AX194" s="134" t="s">
        <v>201</v>
      </c>
      <c r="AY194" s="134" t="s">
        <v>224</v>
      </c>
      <c r="AZ194" s="134" t="s">
        <v>225</v>
      </c>
      <c r="BA194" s="135">
        <v>0.75</v>
      </c>
      <c r="BB194" s="145">
        <v>331800</v>
      </c>
    </row>
    <row r="195" spans="48:54" x14ac:dyDescent="0.15">
      <c r="AV195" s="143" t="s">
        <v>191</v>
      </c>
      <c r="AW195" s="144" t="s">
        <v>228</v>
      </c>
      <c r="AX195" s="134" t="s">
        <v>201</v>
      </c>
      <c r="AY195" s="134" t="s">
        <v>224</v>
      </c>
      <c r="AZ195" s="134" t="s">
        <v>225</v>
      </c>
      <c r="BA195" s="135">
        <v>0.5</v>
      </c>
      <c r="BB195" s="145">
        <v>309740</v>
      </c>
    </row>
    <row r="196" spans="48:54" x14ac:dyDescent="0.15">
      <c r="AV196" s="143" t="s">
        <v>191</v>
      </c>
      <c r="AW196" s="144" t="s">
        <v>145</v>
      </c>
      <c r="AX196" s="134" t="s">
        <v>198</v>
      </c>
      <c r="AY196" s="134" t="s">
        <v>224</v>
      </c>
      <c r="AZ196" s="134" t="s">
        <v>207</v>
      </c>
      <c r="BA196" s="135">
        <v>1</v>
      </c>
      <c r="BB196" s="145">
        <v>104800</v>
      </c>
    </row>
    <row r="197" spans="48:54" x14ac:dyDescent="0.15">
      <c r="AV197" s="143" t="s">
        <v>191</v>
      </c>
      <c r="AW197" s="144" t="s">
        <v>145</v>
      </c>
      <c r="AX197" s="134" t="s">
        <v>198</v>
      </c>
      <c r="AY197" s="134" t="s">
        <v>224</v>
      </c>
      <c r="AZ197" s="134" t="s">
        <v>207</v>
      </c>
      <c r="BA197" s="135">
        <v>0.75</v>
      </c>
      <c r="BB197" s="145">
        <v>99380</v>
      </c>
    </row>
    <row r="198" spans="48:54" x14ac:dyDescent="0.15">
      <c r="AV198" s="143" t="s">
        <v>191</v>
      </c>
      <c r="AW198" s="144" t="s">
        <v>145</v>
      </c>
      <c r="AX198" s="134" t="s">
        <v>198</v>
      </c>
      <c r="AY198" s="134" t="s">
        <v>224</v>
      </c>
      <c r="AZ198" s="134" t="s">
        <v>207</v>
      </c>
      <c r="BA198" s="135">
        <v>0.5</v>
      </c>
      <c r="BB198" s="145">
        <v>95930</v>
      </c>
    </row>
    <row r="199" spans="48:54" x14ac:dyDescent="0.15">
      <c r="AV199" s="143" t="s">
        <v>191</v>
      </c>
      <c r="AW199" s="144" t="s">
        <v>145</v>
      </c>
      <c r="AX199" s="134" t="s">
        <v>198</v>
      </c>
      <c r="AY199" s="134" t="s">
        <v>224</v>
      </c>
      <c r="AZ199" s="134" t="s">
        <v>225</v>
      </c>
      <c r="BA199" s="135">
        <v>1</v>
      </c>
      <c r="BB199" s="145">
        <v>125760</v>
      </c>
    </row>
    <row r="200" spans="48:54" x14ac:dyDescent="0.15">
      <c r="AV200" s="143" t="s">
        <v>191</v>
      </c>
      <c r="AW200" s="144" t="s">
        <v>145</v>
      </c>
      <c r="AX200" s="134" t="s">
        <v>198</v>
      </c>
      <c r="AY200" s="134" t="s">
        <v>224</v>
      </c>
      <c r="AZ200" s="134" t="s">
        <v>225</v>
      </c>
      <c r="BA200" s="135">
        <v>0.75</v>
      </c>
      <c r="BB200" s="145">
        <v>119250</v>
      </c>
    </row>
    <row r="201" spans="48:54" x14ac:dyDescent="0.15">
      <c r="AV201" s="143" t="s">
        <v>191</v>
      </c>
      <c r="AW201" s="144" t="s">
        <v>145</v>
      </c>
      <c r="AX201" s="134" t="s">
        <v>198</v>
      </c>
      <c r="AY201" s="134" t="s">
        <v>224</v>
      </c>
      <c r="AZ201" s="134" t="s">
        <v>225</v>
      </c>
      <c r="BA201" s="135">
        <v>0.5</v>
      </c>
      <c r="BB201" s="145">
        <v>115110</v>
      </c>
    </row>
    <row r="202" spans="48:54" x14ac:dyDescent="0.15">
      <c r="AV202" s="143" t="s">
        <v>191</v>
      </c>
      <c r="AW202" s="144" t="s">
        <v>145</v>
      </c>
      <c r="AX202" s="134" t="s">
        <v>199</v>
      </c>
      <c r="AY202" s="134" t="s">
        <v>224</v>
      </c>
      <c r="AZ202" s="134" t="s">
        <v>207</v>
      </c>
      <c r="BA202" s="135">
        <v>1</v>
      </c>
      <c r="BB202" s="145">
        <v>112990</v>
      </c>
    </row>
    <row r="203" spans="48:54" x14ac:dyDescent="0.15">
      <c r="AV203" s="143" t="s">
        <v>191</v>
      </c>
      <c r="AW203" s="144" t="s">
        <v>145</v>
      </c>
      <c r="AX203" s="134" t="s">
        <v>199</v>
      </c>
      <c r="AY203" s="134" t="s">
        <v>224</v>
      </c>
      <c r="AZ203" s="134" t="s">
        <v>207</v>
      </c>
      <c r="BA203" s="135">
        <v>0.75</v>
      </c>
      <c r="BB203" s="145">
        <v>106420</v>
      </c>
    </row>
    <row r="204" spans="48:54" x14ac:dyDescent="0.15">
      <c r="AV204" s="143" t="s">
        <v>191</v>
      </c>
      <c r="AW204" s="144" t="s">
        <v>145</v>
      </c>
      <c r="AX204" s="134" t="s">
        <v>199</v>
      </c>
      <c r="AY204" s="134" t="s">
        <v>224</v>
      </c>
      <c r="AZ204" s="134" t="s">
        <v>207</v>
      </c>
      <c r="BA204" s="135">
        <v>0.5</v>
      </c>
      <c r="BB204" s="145">
        <v>102050</v>
      </c>
    </row>
    <row r="205" spans="48:54" x14ac:dyDescent="0.15">
      <c r="AV205" s="143" t="s">
        <v>191</v>
      </c>
      <c r="AW205" s="144" t="s">
        <v>145</v>
      </c>
      <c r="AX205" s="134" t="s">
        <v>199</v>
      </c>
      <c r="AY205" s="134" t="s">
        <v>224</v>
      </c>
      <c r="AZ205" s="134" t="s">
        <v>225</v>
      </c>
      <c r="BA205" s="135">
        <v>1</v>
      </c>
      <c r="BB205" s="145">
        <v>135590</v>
      </c>
    </row>
    <row r="206" spans="48:54" x14ac:dyDescent="0.15">
      <c r="AV206" s="143" t="s">
        <v>191</v>
      </c>
      <c r="AW206" s="144" t="s">
        <v>145</v>
      </c>
      <c r="AX206" s="134" t="s">
        <v>199</v>
      </c>
      <c r="AY206" s="134" t="s">
        <v>224</v>
      </c>
      <c r="AZ206" s="134" t="s">
        <v>225</v>
      </c>
      <c r="BA206" s="135">
        <v>0.75</v>
      </c>
      <c r="BB206" s="145">
        <v>127700</v>
      </c>
    </row>
    <row r="207" spans="48:54" x14ac:dyDescent="0.15">
      <c r="AV207" s="143" t="s">
        <v>191</v>
      </c>
      <c r="AW207" s="144" t="s">
        <v>145</v>
      </c>
      <c r="AX207" s="134" t="s">
        <v>199</v>
      </c>
      <c r="AY207" s="134" t="s">
        <v>224</v>
      </c>
      <c r="AZ207" s="134" t="s">
        <v>225</v>
      </c>
      <c r="BA207" s="135">
        <v>0.5</v>
      </c>
      <c r="BB207" s="145">
        <v>122460</v>
      </c>
    </row>
    <row r="208" spans="48:54" x14ac:dyDescent="0.15">
      <c r="AV208" s="143" t="s">
        <v>191</v>
      </c>
      <c r="AW208" s="144" t="s">
        <v>145</v>
      </c>
      <c r="AX208" s="134" t="s">
        <v>200</v>
      </c>
      <c r="AY208" s="134" t="s">
        <v>224</v>
      </c>
      <c r="AZ208" s="134" t="s">
        <v>207</v>
      </c>
      <c r="BA208" s="135">
        <v>1</v>
      </c>
      <c r="BB208" s="145">
        <v>173800</v>
      </c>
    </row>
    <row r="209" spans="48:54" x14ac:dyDescent="0.15">
      <c r="AV209" s="143" t="s">
        <v>191</v>
      </c>
      <c r="AW209" s="144" t="s">
        <v>145</v>
      </c>
      <c r="AX209" s="134" t="s">
        <v>200</v>
      </c>
      <c r="AY209" s="134" t="s">
        <v>224</v>
      </c>
      <c r="AZ209" s="134" t="s">
        <v>207</v>
      </c>
      <c r="BA209" s="135">
        <v>0.75</v>
      </c>
      <c r="BB209" s="145">
        <v>159230</v>
      </c>
    </row>
    <row r="210" spans="48:54" x14ac:dyDescent="0.15">
      <c r="AV210" s="143" t="s">
        <v>191</v>
      </c>
      <c r="AW210" s="144" t="s">
        <v>145</v>
      </c>
      <c r="AX210" s="134" t="s">
        <v>200</v>
      </c>
      <c r="AY210" s="134" t="s">
        <v>224</v>
      </c>
      <c r="AZ210" s="134" t="s">
        <v>207</v>
      </c>
      <c r="BA210" s="135">
        <v>0.5</v>
      </c>
      <c r="BB210" s="145">
        <v>148640</v>
      </c>
    </row>
    <row r="211" spans="48:54" x14ac:dyDescent="0.15">
      <c r="AV211" s="143" t="s">
        <v>191</v>
      </c>
      <c r="AW211" s="144" t="s">
        <v>145</v>
      </c>
      <c r="AX211" s="134" t="s">
        <v>200</v>
      </c>
      <c r="AY211" s="134" t="s">
        <v>224</v>
      </c>
      <c r="AZ211" s="134" t="s">
        <v>225</v>
      </c>
      <c r="BA211" s="135">
        <v>1</v>
      </c>
      <c r="BB211" s="145">
        <v>208550</v>
      </c>
    </row>
    <row r="212" spans="48:54" x14ac:dyDescent="0.15">
      <c r="AV212" s="143" t="s">
        <v>191</v>
      </c>
      <c r="AW212" s="144" t="s">
        <v>145</v>
      </c>
      <c r="AX212" s="134" t="s">
        <v>200</v>
      </c>
      <c r="AY212" s="134" t="s">
        <v>224</v>
      </c>
      <c r="AZ212" s="134" t="s">
        <v>225</v>
      </c>
      <c r="BA212" s="135">
        <v>0.75</v>
      </c>
      <c r="BB212" s="145">
        <v>191080</v>
      </c>
    </row>
    <row r="213" spans="48:54" x14ac:dyDescent="0.15">
      <c r="AV213" s="143" t="s">
        <v>191</v>
      </c>
      <c r="AW213" s="144" t="s">
        <v>145</v>
      </c>
      <c r="AX213" s="134" t="s">
        <v>200</v>
      </c>
      <c r="AY213" s="134" t="s">
        <v>224</v>
      </c>
      <c r="AZ213" s="134" t="s">
        <v>225</v>
      </c>
      <c r="BA213" s="135">
        <v>0.5</v>
      </c>
      <c r="BB213" s="145">
        <v>178370</v>
      </c>
    </row>
    <row r="214" spans="48:54" x14ac:dyDescent="0.15">
      <c r="AV214" s="143" t="s">
        <v>191</v>
      </c>
      <c r="AW214" s="144" t="s">
        <v>145</v>
      </c>
      <c r="AX214" s="134" t="s">
        <v>201</v>
      </c>
      <c r="AY214" s="134" t="s">
        <v>224</v>
      </c>
      <c r="AZ214" s="134" t="s">
        <v>207</v>
      </c>
      <c r="BA214" s="135">
        <v>1</v>
      </c>
      <c r="BB214" s="145">
        <v>256240</v>
      </c>
    </row>
    <row r="215" spans="48:54" x14ac:dyDescent="0.15">
      <c r="AV215" s="143" t="s">
        <v>191</v>
      </c>
      <c r="AW215" s="144" t="s">
        <v>145</v>
      </c>
      <c r="AX215" s="134" t="s">
        <v>201</v>
      </c>
      <c r="AY215" s="134" t="s">
        <v>224</v>
      </c>
      <c r="AZ215" s="134" t="s">
        <v>207</v>
      </c>
      <c r="BA215" s="135">
        <v>0.75</v>
      </c>
      <c r="BB215" s="145">
        <v>230470</v>
      </c>
    </row>
    <row r="216" spans="48:54" x14ac:dyDescent="0.15">
      <c r="AV216" s="143" t="s">
        <v>191</v>
      </c>
      <c r="AW216" s="144" t="s">
        <v>145</v>
      </c>
      <c r="AX216" s="134" t="s">
        <v>201</v>
      </c>
      <c r="AY216" s="134" t="s">
        <v>224</v>
      </c>
      <c r="AZ216" s="134" t="s">
        <v>207</v>
      </c>
      <c r="BA216" s="135">
        <v>0.5</v>
      </c>
      <c r="BB216" s="145">
        <v>210950</v>
      </c>
    </row>
    <row r="217" spans="48:54" x14ac:dyDescent="0.15">
      <c r="AV217" s="143" t="s">
        <v>191</v>
      </c>
      <c r="AW217" s="144" t="s">
        <v>145</v>
      </c>
      <c r="AX217" s="134" t="s">
        <v>201</v>
      </c>
      <c r="AY217" s="134" t="s">
        <v>224</v>
      </c>
      <c r="AZ217" s="134" t="s">
        <v>225</v>
      </c>
      <c r="BA217" s="135">
        <v>1</v>
      </c>
      <c r="BB217" s="145">
        <v>307490</v>
      </c>
    </row>
    <row r="218" spans="48:54" x14ac:dyDescent="0.15">
      <c r="AV218" s="143" t="s">
        <v>191</v>
      </c>
      <c r="AW218" s="144" t="s">
        <v>145</v>
      </c>
      <c r="AX218" s="134" t="s">
        <v>201</v>
      </c>
      <c r="AY218" s="134" t="s">
        <v>224</v>
      </c>
      <c r="AZ218" s="134" t="s">
        <v>225</v>
      </c>
      <c r="BA218" s="135">
        <v>0.75</v>
      </c>
      <c r="BB218" s="145">
        <v>276560</v>
      </c>
    </row>
    <row r="219" spans="48:54" x14ac:dyDescent="0.15">
      <c r="AV219" s="143" t="s">
        <v>191</v>
      </c>
      <c r="AW219" s="144" t="s">
        <v>145</v>
      </c>
      <c r="AX219" s="134" t="s">
        <v>201</v>
      </c>
      <c r="AY219" s="134" t="s">
        <v>224</v>
      </c>
      <c r="AZ219" s="134" t="s">
        <v>225</v>
      </c>
      <c r="BA219" s="135">
        <v>0.5</v>
      </c>
      <c r="BB219" s="145">
        <v>253140</v>
      </c>
    </row>
    <row r="220" spans="48:54" x14ac:dyDescent="0.15">
      <c r="AV220" s="143" t="s">
        <v>191</v>
      </c>
      <c r="AW220" s="144" t="s">
        <v>146</v>
      </c>
      <c r="AX220" s="134" t="s">
        <v>198</v>
      </c>
      <c r="AY220" s="134" t="s">
        <v>224</v>
      </c>
      <c r="AZ220" s="134" t="s">
        <v>207</v>
      </c>
      <c r="BA220" s="135">
        <v>1</v>
      </c>
      <c r="BB220" s="145">
        <v>94730</v>
      </c>
    </row>
    <row r="221" spans="48:54" x14ac:dyDescent="0.15">
      <c r="AV221" s="143" t="s">
        <v>191</v>
      </c>
      <c r="AW221" s="144" t="s">
        <v>146</v>
      </c>
      <c r="AX221" s="134" t="s">
        <v>198</v>
      </c>
      <c r="AY221" s="134" t="s">
        <v>224</v>
      </c>
      <c r="AZ221" s="134" t="s">
        <v>207</v>
      </c>
      <c r="BA221" s="135">
        <v>0.75</v>
      </c>
      <c r="BB221" s="145">
        <v>93140</v>
      </c>
    </row>
    <row r="222" spans="48:54" x14ac:dyDescent="0.15">
      <c r="AV222" s="143" t="s">
        <v>191</v>
      </c>
      <c r="AW222" s="144" t="s">
        <v>146</v>
      </c>
      <c r="AX222" s="134" t="s">
        <v>198</v>
      </c>
      <c r="AY222" s="134" t="s">
        <v>224</v>
      </c>
      <c r="AZ222" s="134" t="s">
        <v>207</v>
      </c>
      <c r="BA222" s="135">
        <v>0.5</v>
      </c>
      <c r="BB222" s="145">
        <v>89920</v>
      </c>
    </row>
    <row r="223" spans="48:54" x14ac:dyDescent="0.15">
      <c r="AV223" s="143" t="s">
        <v>191</v>
      </c>
      <c r="AW223" s="144" t="s">
        <v>146</v>
      </c>
      <c r="AX223" s="134" t="s">
        <v>198</v>
      </c>
      <c r="AY223" s="134" t="s">
        <v>224</v>
      </c>
      <c r="AZ223" s="134" t="s">
        <v>225</v>
      </c>
      <c r="BA223" s="135">
        <v>1</v>
      </c>
      <c r="BB223" s="145">
        <v>113670</v>
      </c>
    </row>
    <row r="224" spans="48:54" x14ac:dyDescent="0.15">
      <c r="AV224" s="143" t="s">
        <v>191</v>
      </c>
      <c r="AW224" s="144" t="s">
        <v>146</v>
      </c>
      <c r="AX224" s="134" t="s">
        <v>198</v>
      </c>
      <c r="AY224" s="134" t="s">
        <v>224</v>
      </c>
      <c r="AZ224" s="134" t="s">
        <v>225</v>
      </c>
      <c r="BA224" s="135">
        <v>0.75</v>
      </c>
      <c r="BB224" s="145">
        <v>111760</v>
      </c>
    </row>
    <row r="225" spans="48:54" x14ac:dyDescent="0.15">
      <c r="AV225" s="143" t="s">
        <v>191</v>
      </c>
      <c r="AW225" s="144" t="s">
        <v>146</v>
      </c>
      <c r="AX225" s="134" t="s">
        <v>198</v>
      </c>
      <c r="AY225" s="134" t="s">
        <v>224</v>
      </c>
      <c r="AZ225" s="134" t="s">
        <v>225</v>
      </c>
      <c r="BA225" s="135">
        <v>0.5</v>
      </c>
      <c r="BB225" s="145">
        <v>107910</v>
      </c>
    </row>
    <row r="226" spans="48:54" x14ac:dyDescent="0.15">
      <c r="AV226" s="143" t="s">
        <v>191</v>
      </c>
      <c r="AW226" s="144" t="s">
        <v>146</v>
      </c>
      <c r="AX226" s="134" t="s">
        <v>199</v>
      </c>
      <c r="AY226" s="134" t="s">
        <v>224</v>
      </c>
      <c r="AZ226" s="134" t="s">
        <v>207</v>
      </c>
      <c r="BA226" s="135">
        <v>1</v>
      </c>
      <c r="BB226" s="145">
        <v>102920</v>
      </c>
    </row>
    <row r="227" spans="48:54" x14ac:dyDescent="0.15">
      <c r="AV227" s="143" t="s">
        <v>191</v>
      </c>
      <c r="AW227" s="144" t="s">
        <v>146</v>
      </c>
      <c r="AX227" s="134" t="s">
        <v>199</v>
      </c>
      <c r="AY227" s="134" t="s">
        <v>224</v>
      </c>
      <c r="AZ227" s="134" t="s">
        <v>207</v>
      </c>
      <c r="BA227" s="135">
        <v>0.75</v>
      </c>
      <c r="BB227" s="145">
        <v>100180</v>
      </c>
    </row>
    <row r="228" spans="48:54" x14ac:dyDescent="0.15">
      <c r="AV228" s="143" t="s">
        <v>191</v>
      </c>
      <c r="AW228" s="144" t="s">
        <v>146</v>
      </c>
      <c r="AX228" s="134" t="s">
        <v>199</v>
      </c>
      <c r="AY228" s="134" t="s">
        <v>224</v>
      </c>
      <c r="AZ228" s="134" t="s">
        <v>207</v>
      </c>
      <c r="BA228" s="135">
        <v>0.5</v>
      </c>
      <c r="BB228" s="145">
        <v>96050</v>
      </c>
    </row>
    <row r="229" spans="48:54" x14ac:dyDescent="0.15">
      <c r="AV229" s="143" t="s">
        <v>191</v>
      </c>
      <c r="AW229" s="144" t="s">
        <v>146</v>
      </c>
      <c r="AX229" s="134" t="s">
        <v>199</v>
      </c>
      <c r="AY229" s="134" t="s">
        <v>224</v>
      </c>
      <c r="AZ229" s="134" t="s">
        <v>225</v>
      </c>
      <c r="BA229" s="135">
        <v>1</v>
      </c>
      <c r="BB229" s="145">
        <v>123510</v>
      </c>
    </row>
    <row r="230" spans="48:54" x14ac:dyDescent="0.15">
      <c r="AV230" s="143" t="s">
        <v>191</v>
      </c>
      <c r="AW230" s="144" t="s">
        <v>146</v>
      </c>
      <c r="AX230" s="134" t="s">
        <v>199</v>
      </c>
      <c r="AY230" s="134" t="s">
        <v>224</v>
      </c>
      <c r="AZ230" s="134" t="s">
        <v>225</v>
      </c>
      <c r="BA230" s="135">
        <v>0.75</v>
      </c>
      <c r="BB230" s="145">
        <v>120220</v>
      </c>
    </row>
    <row r="231" spans="48:54" x14ac:dyDescent="0.15">
      <c r="AV231" s="143" t="s">
        <v>191</v>
      </c>
      <c r="AW231" s="144" t="s">
        <v>146</v>
      </c>
      <c r="AX231" s="134" t="s">
        <v>199</v>
      </c>
      <c r="AY231" s="134" t="s">
        <v>224</v>
      </c>
      <c r="AZ231" s="134" t="s">
        <v>225</v>
      </c>
      <c r="BA231" s="135">
        <v>0.5</v>
      </c>
      <c r="BB231" s="145">
        <v>115260</v>
      </c>
    </row>
    <row r="232" spans="48:54" x14ac:dyDescent="0.15">
      <c r="AV232" s="143" t="s">
        <v>191</v>
      </c>
      <c r="AW232" s="144" t="s">
        <v>146</v>
      </c>
      <c r="AX232" s="134" t="s">
        <v>200</v>
      </c>
      <c r="AY232" s="134" t="s">
        <v>224</v>
      </c>
      <c r="AZ232" s="134" t="s">
        <v>207</v>
      </c>
      <c r="BA232" s="135">
        <v>1</v>
      </c>
      <c r="BB232" s="145">
        <v>163740</v>
      </c>
    </row>
    <row r="233" spans="48:54" x14ac:dyDescent="0.15">
      <c r="AV233" s="143" t="s">
        <v>191</v>
      </c>
      <c r="AW233" s="144" t="s">
        <v>146</v>
      </c>
      <c r="AX233" s="134" t="s">
        <v>200</v>
      </c>
      <c r="AY233" s="134" t="s">
        <v>224</v>
      </c>
      <c r="AZ233" s="134" t="s">
        <v>207</v>
      </c>
      <c r="BA233" s="135">
        <v>0.75</v>
      </c>
      <c r="BB233" s="145">
        <v>152990</v>
      </c>
    </row>
    <row r="234" spans="48:54" x14ac:dyDescent="0.15">
      <c r="AV234" s="143" t="s">
        <v>191</v>
      </c>
      <c r="AW234" s="144" t="s">
        <v>146</v>
      </c>
      <c r="AX234" s="134" t="s">
        <v>200</v>
      </c>
      <c r="AY234" s="134" t="s">
        <v>224</v>
      </c>
      <c r="AZ234" s="134" t="s">
        <v>207</v>
      </c>
      <c r="BA234" s="135">
        <v>0.5</v>
      </c>
      <c r="BB234" s="145">
        <v>142640</v>
      </c>
    </row>
    <row r="235" spans="48:54" x14ac:dyDescent="0.15">
      <c r="AV235" s="143" t="s">
        <v>191</v>
      </c>
      <c r="AW235" s="144" t="s">
        <v>146</v>
      </c>
      <c r="AX235" s="134" t="s">
        <v>200</v>
      </c>
      <c r="AY235" s="134" t="s">
        <v>224</v>
      </c>
      <c r="AZ235" s="134" t="s">
        <v>225</v>
      </c>
      <c r="BA235" s="135">
        <v>1</v>
      </c>
      <c r="BB235" s="145">
        <v>196480</v>
      </c>
    </row>
    <row r="236" spans="48:54" x14ac:dyDescent="0.15">
      <c r="AV236" s="143" t="s">
        <v>191</v>
      </c>
      <c r="AW236" s="144" t="s">
        <v>146</v>
      </c>
      <c r="AX236" s="134" t="s">
        <v>200</v>
      </c>
      <c r="AY236" s="134" t="s">
        <v>224</v>
      </c>
      <c r="AZ236" s="134" t="s">
        <v>225</v>
      </c>
      <c r="BA236" s="135">
        <v>0.75</v>
      </c>
      <c r="BB236" s="145">
        <v>183590</v>
      </c>
    </row>
    <row r="237" spans="48:54" x14ac:dyDescent="0.15">
      <c r="AV237" s="143" t="s">
        <v>191</v>
      </c>
      <c r="AW237" s="144" t="s">
        <v>146</v>
      </c>
      <c r="AX237" s="134" t="s">
        <v>200</v>
      </c>
      <c r="AY237" s="134" t="s">
        <v>224</v>
      </c>
      <c r="AZ237" s="134" t="s">
        <v>225</v>
      </c>
      <c r="BA237" s="135">
        <v>0.5</v>
      </c>
      <c r="BB237" s="145">
        <v>171170</v>
      </c>
    </row>
    <row r="238" spans="48:54" x14ac:dyDescent="0.15">
      <c r="AV238" s="143" t="s">
        <v>191</v>
      </c>
      <c r="AW238" s="144" t="s">
        <v>146</v>
      </c>
      <c r="AX238" s="134" t="s">
        <v>201</v>
      </c>
      <c r="AY238" s="134" t="s">
        <v>224</v>
      </c>
      <c r="AZ238" s="134" t="s">
        <v>207</v>
      </c>
      <c r="BA238" s="135">
        <v>1</v>
      </c>
      <c r="BB238" s="145">
        <v>246170</v>
      </c>
    </row>
    <row r="239" spans="48:54" x14ac:dyDescent="0.15">
      <c r="AV239" s="143" t="s">
        <v>191</v>
      </c>
      <c r="AW239" s="144" t="s">
        <v>146</v>
      </c>
      <c r="AX239" s="134" t="s">
        <v>201</v>
      </c>
      <c r="AY239" s="134" t="s">
        <v>224</v>
      </c>
      <c r="AZ239" s="134" t="s">
        <v>207</v>
      </c>
      <c r="BA239" s="135">
        <v>0.75</v>
      </c>
      <c r="BB239" s="145">
        <v>224240</v>
      </c>
    </row>
    <row r="240" spans="48:54" x14ac:dyDescent="0.15">
      <c r="AV240" s="143" t="s">
        <v>191</v>
      </c>
      <c r="AW240" s="144" t="s">
        <v>146</v>
      </c>
      <c r="AX240" s="134" t="s">
        <v>201</v>
      </c>
      <c r="AY240" s="134" t="s">
        <v>224</v>
      </c>
      <c r="AZ240" s="134" t="s">
        <v>207</v>
      </c>
      <c r="BA240" s="135">
        <v>0.5</v>
      </c>
      <c r="BB240" s="145">
        <v>204950</v>
      </c>
    </row>
    <row r="241" spans="48:54" x14ac:dyDescent="0.15">
      <c r="AV241" s="143" t="s">
        <v>191</v>
      </c>
      <c r="AW241" s="144" t="s">
        <v>146</v>
      </c>
      <c r="AX241" s="134" t="s">
        <v>201</v>
      </c>
      <c r="AY241" s="134" t="s">
        <v>224</v>
      </c>
      <c r="AZ241" s="134" t="s">
        <v>225</v>
      </c>
      <c r="BA241" s="135">
        <v>1</v>
      </c>
      <c r="BB241" s="145">
        <v>295410</v>
      </c>
    </row>
    <row r="242" spans="48:54" x14ac:dyDescent="0.15">
      <c r="AV242" s="143" t="s">
        <v>191</v>
      </c>
      <c r="AW242" s="144" t="s">
        <v>146</v>
      </c>
      <c r="AX242" s="134" t="s">
        <v>201</v>
      </c>
      <c r="AY242" s="134" t="s">
        <v>224</v>
      </c>
      <c r="AZ242" s="134" t="s">
        <v>225</v>
      </c>
      <c r="BA242" s="135">
        <v>0.75</v>
      </c>
      <c r="BB242" s="145">
        <v>269080</v>
      </c>
    </row>
    <row r="243" spans="48:54" x14ac:dyDescent="0.15">
      <c r="AV243" s="143" t="s">
        <v>191</v>
      </c>
      <c r="AW243" s="144" t="s">
        <v>146</v>
      </c>
      <c r="AX243" s="134" t="s">
        <v>201</v>
      </c>
      <c r="AY243" s="134" t="s">
        <v>224</v>
      </c>
      <c r="AZ243" s="134" t="s">
        <v>225</v>
      </c>
      <c r="BA243" s="135">
        <v>0.5</v>
      </c>
      <c r="BB243" s="145">
        <v>245930</v>
      </c>
    </row>
    <row r="244" spans="48:54" x14ac:dyDescent="0.15">
      <c r="AV244" s="143" t="s">
        <v>191</v>
      </c>
      <c r="AW244" s="144" t="s">
        <v>147</v>
      </c>
      <c r="AX244" s="134" t="s">
        <v>198</v>
      </c>
      <c r="AY244" s="134" t="s">
        <v>224</v>
      </c>
      <c r="AZ244" s="134" t="s">
        <v>207</v>
      </c>
      <c r="BA244" s="135">
        <v>1</v>
      </c>
      <c r="BB244" s="145">
        <v>76600</v>
      </c>
    </row>
    <row r="245" spans="48:54" x14ac:dyDescent="0.15">
      <c r="AV245" s="143" t="s">
        <v>191</v>
      </c>
      <c r="AW245" s="144" t="s">
        <v>147</v>
      </c>
      <c r="AX245" s="134" t="s">
        <v>198</v>
      </c>
      <c r="AY245" s="134" t="s">
        <v>224</v>
      </c>
      <c r="AZ245" s="134" t="s">
        <v>207</v>
      </c>
      <c r="BA245" s="135">
        <v>0.75</v>
      </c>
      <c r="BB245" s="145">
        <v>74200</v>
      </c>
    </row>
    <row r="246" spans="48:54" x14ac:dyDescent="0.15">
      <c r="AV246" s="143" t="s">
        <v>191</v>
      </c>
      <c r="AW246" s="144" t="s">
        <v>147</v>
      </c>
      <c r="AX246" s="134" t="s">
        <v>198</v>
      </c>
      <c r="AY246" s="134" t="s">
        <v>224</v>
      </c>
      <c r="AZ246" s="134" t="s">
        <v>207</v>
      </c>
      <c r="BA246" s="135">
        <v>0.5</v>
      </c>
      <c r="BB246" s="145">
        <v>71070</v>
      </c>
    </row>
    <row r="247" spans="48:54" x14ac:dyDescent="0.15">
      <c r="AV247" s="143" t="s">
        <v>191</v>
      </c>
      <c r="AW247" s="144" t="s">
        <v>147</v>
      </c>
      <c r="AX247" s="134" t="s">
        <v>198</v>
      </c>
      <c r="AY247" s="134" t="s">
        <v>224</v>
      </c>
      <c r="AZ247" s="134" t="s">
        <v>225</v>
      </c>
      <c r="BA247" s="135">
        <v>1</v>
      </c>
      <c r="BB247" s="145">
        <v>91920</v>
      </c>
    </row>
    <row r="248" spans="48:54" x14ac:dyDescent="0.15">
      <c r="AV248" s="143" t="s">
        <v>191</v>
      </c>
      <c r="AW248" s="144" t="s">
        <v>147</v>
      </c>
      <c r="AX248" s="134" t="s">
        <v>198</v>
      </c>
      <c r="AY248" s="134" t="s">
        <v>224</v>
      </c>
      <c r="AZ248" s="134" t="s">
        <v>225</v>
      </c>
      <c r="BA248" s="135">
        <v>0.75</v>
      </c>
      <c r="BB248" s="145">
        <v>89040</v>
      </c>
    </row>
    <row r="249" spans="48:54" x14ac:dyDescent="0.15">
      <c r="AV249" s="143" t="s">
        <v>191</v>
      </c>
      <c r="AW249" s="144" t="s">
        <v>147</v>
      </c>
      <c r="AX249" s="134" t="s">
        <v>198</v>
      </c>
      <c r="AY249" s="134" t="s">
        <v>224</v>
      </c>
      <c r="AZ249" s="134" t="s">
        <v>225</v>
      </c>
      <c r="BA249" s="135">
        <v>0.5</v>
      </c>
      <c r="BB249" s="145">
        <v>85290</v>
      </c>
    </row>
    <row r="250" spans="48:54" x14ac:dyDescent="0.15">
      <c r="AV250" s="143" t="s">
        <v>191</v>
      </c>
      <c r="AW250" s="144" t="s">
        <v>147</v>
      </c>
      <c r="AX250" s="134" t="s">
        <v>199</v>
      </c>
      <c r="AY250" s="134" t="s">
        <v>224</v>
      </c>
      <c r="AZ250" s="134" t="s">
        <v>207</v>
      </c>
      <c r="BA250" s="135">
        <v>1</v>
      </c>
      <c r="BB250" s="145">
        <v>84800</v>
      </c>
    </row>
    <row r="251" spans="48:54" x14ac:dyDescent="0.15">
      <c r="AV251" s="143" t="s">
        <v>191</v>
      </c>
      <c r="AW251" s="144" t="s">
        <v>147</v>
      </c>
      <c r="AX251" s="134" t="s">
        <v>199</v>
      </c>
      <c r="AY251" s="134" t="s">
        <v>224</v>
      </c>
      <c r="AZ251" s="134" t="s">
        <v>207</v>
      </c>
      <c r="BA251" s="135">
        <v>0.75</v>
      </c>
      <c r="BB251" s="145">
        <v>81240</v>
      </c>
    </row>
    <row r="252" spans="48:54" x14ac:dyDescent="0.15">
      <c r="AV252" s="143" t="s">
        <v>191</v>
      </c>
      <c r="AW252" s="144" t="s">
        <v>147</v>
      </c>
      <c r="AX252" s="134" t="s">
        <v>199</v>
      </c>
      <c r="AY252" s="134" t="s">
        <v>224</v>
      </c>
      <c r="AZ252" s="134" t="s">
        <v>207</v>
      </c>
      <c r="BA252" s="135">
        <v>0.5</v>
      </c>
      <c r="BB252" s="145">
        <v>77200</v>
      </c>
    </row>
    <row r="253" spans="48:54" x14ac:dyDescent="0.15">
      <c r="AV253" s="143" t="s">
        <v>191</v>
      </c>
      <c r="AW253" s="144" t="s">
        <v>147</v>
      </c>
      <c r="AX253" s="134" t="s">
        <v>199</v>
      </c>
      <c r="AY253" s="134" t="s">
        <v>224</v>
      </c>
      <c r="AZ253" s="134" t="s">
        <v>225</v>
      </c>
      <c r="BA253" s="135">
        <v>1</v>
      </c>
      <c r="BB253" s="145">
        <v>101750</v>
      </c>
    </row>
    <row r="254" spans="48:54" x14ac:dyDescent="0.15">
      <c r="AV254" s="143" t="s">
        <v>191</v>
      </c>
      <c r="AW254" s="144" t="s">
        <v>147</v>
      </c>
      <c r="AX254" s="134" t="s">
        <v>199</v>
      </c>
      <c r="AY254" s="134" t="s">
        <v>224</v>
      </c>
      <c r="AZ254" s="134" t="s">
        <v>225</v>
      </c>
      <c r="BA254" s="135">
        <v>0.75</v>
      </c>
      <c r="BB254" s="145">
        <v>97480</v>
      </c>
    </row>
    <row r="255" spans="48:54" x14ac:dyDescent="0.15">
      <c r="AV255" s="143" t="s">
        <v>191</v>
      </c>
      <c r="AW255" s="144" t="s">
        <v>147</v>
      </c>
      <c r="AX255" s="134" t="s">
        <v>199</v>
      </c>
      <c r="AY255" s="134" t="s">
        <v>224</v>
      </c>
      <c r="AZ255" s="134" t="s">
        <v>225</v>
      </c>
      <c r="BA255" s="135">
        <v>0.5</v>
      </c>
      <c r="BB255" s="145">
        <v>92640</v>
      </c>
    </row>
    <row r="256" spans="48:54" x14ac:dyDescent="0.15">
      <c r="AV256" s="143" t="s">
        <v>191</v>
      </c>
      <c r="AW256" s="144" t="s">
        <v>147</v>
      </c>
      <c r="AX256" s="134" t="s">
        <v>200</v>
      </c>
      <c r="AY256" s="134" t="s">
        <v>224</v>
      </c>
      <c r="AZ256" s="134" t="s">
        <v>207</v>
      </c>
      <c r="BA256" s="135">
        <v>1</v>
      </c>
      <c r="BB256" s="145">
        <v>145600</v>
      </c>
    </row>
    <row r="257" spans="48:54" x14ac:dyDescent="0.15">
      <c r="AV257" s="143" t="s">
        <v>191</v>
      </c>
      <c r="AW257" s="144" t="s">
        <v>147</v>
      </c>
      <c r="AX257" s="134" t="s">
        <v>200</v>
      </c>
      <c r="AY257" s="134" t="s">
        <v>224</v>
      </c>
      <c r="AZ257" s="134" t="s">
        <v>207</v>
      </c>
      <c r="BA257" s="135">
        <v>0.75</v>
      </c>
      <c r="BB257" s="145">
        <v>134050</v>
      </c>
    </row>
    <row r="258" spans="48:54" x14ac:dyDescent="0.15">
      <c r="AV258" s="143" t="s">
        <v>191</v>
      </c>
      <c r="AW258" s="144" t="s">
        <v>147</v>
      </c>
      <c r="AX258" s="134" t="s">
        <v>200</v>
      </c>
      <c r="AY258" s="134" t="s">
        <v>224</v>
      </c>
      <c r="AZ258" s="134" t="s">
        <v>207</v>
      </c>
      <c r="BA258" s="135">
        <v>0.5</v>
      </c>
      <c r="BB258" s="145">
        <v>123790</v>
      </c>
    </row>
    <row r="259" spans="48:54" x14ac:dyDescent="0.15">
      <c r="AV259" s="143" t="s">
        <v>191</v>
      </c>
      <c r="AW259" s="144" t="s">
        <v>147</v>
      </c>
      <c r="AX259" s="134" t="s">
        <v>200</v>
      </c>
      <c r="AY259" s="134" t="s">
        <v>224</v>
      </c>
      <c r="AZ259" s="134" t="s">
        <v>225</v>
      </c>
      <c r="BA259" s="135">
        <v>1</v>
      </c>
      <c r="BB259" s="145">
        <v>174720</v>
      </c>
    </row>
    <row r="260" spans="48:54" x14ac:dyDescent="0.15">
      <c r="AV260" s="143" t="s">
        <v>191</v>
      </c>
      <c r="AW260" s="144" t="s">
        <v>147</v>
      </c>
      <c r="AX260" s="134" t="s">
        <v>200</v>
      </c>
      <c r="AY260" s="134" t="s">
        <v>224</v>
      </c>
      <c r="AZ260" s="134" t="s">
        <v>225</v>
      </c>
      <c r="BA260" s="135">
        <v>0.75</v>
      </c>
      <c r="BB260" s="145">
        <v>160860</v>
      </c>
    </row>
    <row r="261" spans="48:54" x14ac:dyDescent="0.15">
      <c r="AV261" s="143" t="s">
        <v>191</v>
      </c>
      <c r="AW261" s="144" t="s">
        <v>147</v>
      </c>
      <c r="AX261" s="134" t="s">
        <v>200</v>
      </c>
      <c r="AY261" s="134" t="s">
        <v>224</v>
      </c>
      <c r="AZ261" s="134" t="s">
        <v>225</v>
      </c>
      <c r="BA261" s="135">
        <v>0.5</v>
      </c>
      <c r="BB261" s="145">
        <v>148550</v>
      </c>
    </row>
    <row r="262" spans="48:54" x14ac:dyDescent="0.15">
      <c r="AV262" s="143" t="s">
        <v>191</v>
      </c>
      <c r="AW262" s="144" t="s">
        <v>147</v>
      </c>
      <c r="AX262" s="134" t="s">
        <v>201</v>
      </c>
      <c r="AY262" s="134" t="s">
        <v>224</v>
      </c>
      <c r="AZ262" s="134" t="s">
        <v>207</v>
      </c>
      <c r="BA262" s="135">
        <v>1</v>
      </c>
      <c r="BB262" s="145">
        <v>228050</v>
      </c>
    </row>
    <row r="263" spans="48:54" x14ac:dyDescent="0.15">
      <c r="AV263" s="143" t="s">
        <v>191</v>
      </c>
      <c r="AW263" s="144" t="s">
        <v>147</v>
      </c>
      <c r="AX263" s="134" t="s">
        <v>201</v>
      </c>
      <c r="AY263" s="134" t="s">
        <v>224</v>
      </c>
      <c r="AZ263" s="134" t="s">
        <v>207</v>
      </c>
      <c r="BA263" s="135">
        <v>0.75</v>
      </c>
      <c r="BB263" s="145">
        <v>205300</v>
      </c>
    </row>
    <row r="264" spans="48:54" x14ac:dyDescent="0.15">
      <c r="AV264" s="143" t="s">
        <v>191</v>
      </c>
      <c r="AW264" s="144" t="s">
        <v>147</v>
      </c>
      <c r="AX264" s="134" t="s">
        <v>201</v>
      </c>
      <c r="AY264" s="134" t="s">
        <v>224</v>
      </c>
      <c r="AZ264" s="134" t="s">
        <v>207</v>
      </c>
      <c r="BA264" s="135">
        <v>0.5</v>
      </c>
      <c r="BB264" s="145">
        <v>186100</v>
      </c>
    </row>
    <row r="265" spans="48:54" x14ac:dyDescent="0.15">
      <c r="AV265" s="143" t="s">
        <v>191</v>
      </c>
      <c r="AW265" s="144" t="s">
        <v>147</v>
      </c>
      <c r="AX265" s="134" t="s">
        <v>201</v>
      </c>
      <c r="AY265" s="134" t="s">
        <v>224</v>
      </c>
      <c r="AZ265" s="134" t="s">
        <v>225</v>
      </c>
      <c r="BA265" s="135">
        <v>1</v>
      </c>
      <c r="BB265" s="145">
        <v>273650</v>
      </c>
    </row>
    <row r="266" spans="48:54" x14ac:dyDescent="0.15">
      <c r="AV266" s="143" t="s">
        <v>191</v>
      </c>
      <c r="AW266" s="144" t="s">
        <v>147</v>
      </c>
      <c r="AX266" s="134" t="s">
        <v>201</v>
      </c>
      <c r="AY266" s="134" t="s">
        <v>224</v>
      </c>
      <c r="AZ266" s="134" t="s">
        <v>225</v>
      </c>
      <c r="BA266" s="135">
        <v>0.75</v>
      </c>
      <c r="BB266" s="145">
        <v>246350</v>
      </c>
    </row>
    <row r="267" spans="48:54" x14ac:dyDescent="0.15">
      <c r="AV267" s="143" t="s">
        <v>191</v>
      </c>
      <c r="AW267" s="144" t="s">
        <v>147</v>
      </c>
      <c r="AX267" s="134" t="s">
        <v>201</v>
      </c>
      <c r="AY267" s="134" t="s">
        <v>224</v>
      </c>
      <c r="AZ267" s="134" t="s">
        <v>225</v>
      </c>
      <c r="BA267" s="135">
        <v>0.5</v>
      </c>
      <c r="BB267" s="145">
        <v>223320</v>
      </c>
    </row>
    <row r="268" spans="48:54" x14ac:dyDescent="0.15">
      <c r="AV268" s="143" t="s">
        <v>191</v>
      </c>
      <c r="AW268" s="144" t="s">
        <v>148</v>
      </c>
      <c r="AX268" s="134" t="s">
        <v>198</v>
      </c>
      <c r="AY268" s="134" t="s">
        <v>224</v>
      </c>
      <c r="AZ268" s="134" t="s">
        <v>207</v>
      </c>
      <c r="BA268" s="135">
        <v>1</v>
      </c>
      <c r="BB268" s="145">
        <v>73860</v>
      </c>
    </row>
    <row r="269" spans="48:54" x14ac:dyDescent="0.15">
      <c r="AV269" s="143" t="s">
        <v>191</v>
      </c>
      <c r="AW269" s="144" t="s">
        <v>148</v>
      </c>
      <c r="AX269" s="134" t="s">
        <v>198</v>
      </c>
      <c r="AY269" s="134" t="s">
        <v>224</v>
      </c>
      <c r="AZ269" s="134" t="s">
        <v>207</v>
      </c>
      <c r="BA269" s="135">
        <v>0.75</v>
      </c>
      <c r="BB269" s="145">
        <v>71340</v>
      </c>
    </row>
    <row r="270" spans="48:54" x14ac:dyDescent="0.15">
      <c r="AV270" s="143" t="s">
        <v>191</v>
      </c>
      <c r="AW270" s="144" t="s">
        <v>148</v>
      </c>
      <c r="AX270" s="134" t="s">
        <v>198</v>
      </c>
      <c r="AY270" s="134" t="s">
        <v>224</v>
      </c>
      <c r="AZ270" s="134" t="s">
        <v>207</v>
      </c>
      <c r="BA270" s="135">
        <v>0.5</v>
      </c>
      <c r="BB270" s="145">
        <v>68640</v>
      </c>
    </row>
    <row r="271" spans="48:54" x14ac:dyDescent="0.15">
      <c r="AV271" s="143" t="s">
        <v>191</v>
      </c>
      <c r="AW271" s="144" t="s">
        <v>148</v>
      </c>
      <c r="AX271" s="134" t="s">
        <v>198</v>
      </c>
      <c r="AY271" s="134" t="s">
        <v>224</v>
      </c>
      <c r="AZ271" s="134" t="s">
        <v>225</v>
      </c>
      <c r="BA271" s="135">
        <v>1</v>
      </c>
      <c r="BB271" s="145">
        <v>88630</v>
      </c>
    </row>
    <row r="272" spans="48:54" x14ac:dyDescent="0.15">
      <c r="AV272" s="143" t="s">
        <v>191</v>
      </c>
      <c r="AW272" s="144" t="s">
        <v>148</v>
      </c>
      <c r="AX272" s="134" t="s">
        <v>198</v>
      </c>
      <c r="AY272" s="134" t="s">
        <v>224</v>
      </c>
      <c r="AZ272" s="134" t="s">
        <v>225</v>
      </c>
      <c r="BA272" s="135">
        <v>0.75</v>
      </c>
      <c r="BB272" s="145">
        <v>85600</v>
      </c>
    </row>
    <row r="273" spans="48:54" x14ac:dyDescent="0.15">
      <c r="AV273" s="143" t="s">
        <v>191</v>
      </c>
      <c r="AW273" s="144" t="s">
        <v>148</v>
      </c>
      <c r="AX273" s="134" t="s">
        <v>198</v>
      </c>
      <c r="AY273" s="134" t="s">
        <v>224</v>
      </c>
      <c r="AZ273" s="134" t="s">
        <v>225</v>
      </c>
      <c r="BA273" s="135">
        <v>0.5</v>
      </c>
      <c r="BB273" s="145">
        <v>82370</v>
      </c>
    </row>
    <row r="274" spans="48:54" x14ac:dyDescent="0.15">
      <c r="AV274" s="143" t="s">
        <v>191</v>
      </c>
      <c r="AW274" s="144" t="s">
        <v>148</v>
      </c>
      <c r="AX274" s="134" t="s">
        <v>199</v>
      </c>
      <c r="AY274" s="134" t="s">
        <v>224</v>
      </c>
      <c r="AZ274" s="134" t="s">
        <v>207</v>
      </c>
      <c r="BA274" s="135">
        <v>1</v>
      </c>
      <c r="BB274" s="145">
        <v>82060</v>
      </c>
    </row>
    <row r="275" spans="48:54" x14ac:dyDescent="0.15">
      <c r="AV275" s="143" t="s">
        <v>191</v>
      </c>
      <c r="AW275" s="144" t="s">
        <v>148</v>
      </c>
      <c r="AX275" s="134" t="s">
        <v>199</v>
      </c>
      <c r="AY275" s="134" t="s">
        <v>224</v>
      </c>
      <c r="AZ275" s="134" t="s">
        <v>207</v>
      </c>
      <c r="BA275" s="135">
        <v>0.75</v>
      </c>
      <c r="BB275" s="145">
        <v>78380</v>
      </c>
    </row>
    <row r="276" spans="48:54" x14ac:dyDescent="0.15">
      <c r="AV276" s="143" t="s">
        <v>191</v>
      </c>
      <c r="AW276" s="144" t="s">
        <v>148</v>
      </c>
      <c r="AX276" s="134" t="s">
        <v>199</v>
      </c>
      <c r="AY276" s="134" t="s">
        <v>224</v>
      </c>
      <c r="AZ276" s="134" t="s">
        <v>207</v>
      </c>
      <c r="BA276" s="135">
        <v>0.5</v>
      </c>
      <c r="BB276" s="145">
        <v>74770</v>
      </c>
    </row>
    <row r="277" spans="48:54" x14ac:dyDescent="0.15">
      <c r="AV277" s="143" t="s">
        <v>191</v>
      </c>
      <c r="AW277" s="144" t="s">
        <v>148</v>
      </c>
      <c r="AX277" s="134" t="s">
        <v>199</v>
      </c>
      <c r="AY277" s="134" t="s">
        <v>224</v>
      </c>
      <c r="AZ277" s="134" t="s">
        <v>225</v>
      </c>
      <c r="BA277" s="135">
        <v>1</v>
      </c>
      <c r="BB277" s="145">
        <v>98480</v>
      </c>
    </row>
    <row r="278" spans="48:54" x14ac:dyDescent="0.15">
      <c r="AV278" s="143" t="s">
        <v>191</v>
      </c>
      <c r="AW278" s="144" t="s">
        <v>148</v>
      </c>
      <c r="AX278" s="134" t="s">
        <v>199</v>
      </c>
      <c r="AY278" s="134" t="s">
        <v>224</v>
      </c>
      <c r="AZ278" s="134" t="s">
        <v>225</v>
      </c>
      <c r="BA278" s="135">
        <v>0.75</v>
      </c>
      <c r="BB278" s="145">
        <v>94060</v>
      </c>
    </row>
    <row r="279" spans="48:54" x14ac:dyDescent="0.15">
      <c r="AV279" s="143" t="s">
        <v>191</v>
      </c>
      <c r="AW279" s="144" t="s">
        <v>148</v>
      </c>
      <c r="AX279" s="134" t="s">
        <v>199</v>
      </c>
      <c r="AY279" s="134" t="s">
        <v>224</v>
      </c>
      <c r="AZ279" s="134" t="s">
        <v>225</v>
      </c>
      <c r="BA279" s="135">
        <v>0.5</v>
      </c>
      <c r="BB279" s="145">
        <v>89720</v>
      </c>
    </row>
    <row r="280" spans="48:54" x14ac:dyDescent="0.15">
      <c r="AV280" s="143" t="s">
        <v>191</v>
      </c>
      <c r="AW280" s="144" t="s">
        <v>148</v>
      </c>
      <c r="AX280" s="134" t="s">
        <v>200</v>
      </c>
      <c r="AY280" s="134" t="s">
        <v>224</v>
      </c>
      <c r="AZ280" s="134" t="s">
        <v>207</v>
      </c>
      <c r="BA280" s="135">
        <v>1</v>
      </c>
      <c r="BB280" s="145">
        <v>142870</v>
      </c>
    </row>
    <row r="281" spans="48:54" x14ac:dyDescent="0.15">
      <c r="AV281" s="143" t="s">
        <v>191</v>
      </c>
      <c r="AW281" s="144" t="s">
        <v>148</v>
      </c>
      <c r="AX281" s="134" t="s">
        <v>200</v>
      </c>
      <c r="AY281" s="134" t="s">
        <v>224</v>
      </c>
      <c r="AZ281" s="134" t="s">
        <v>207</v>
      </c>
      <c r="BA281" s="135">
        <v>0.75</v>
      </c>
      <c r="BB281" s="145">
        <v>131190</v>
      </c>
    </row>
    <row r="282" spans="48:54" x14ac:dyDescent="0.15">
      <c r="AV282" s="143" t="s">
        <v>191</v>
      </c>
      <c r="AW282" s="144" t="s">
        <v>148</v>
      </c>
      <c r="AX282" s="134" t="s">
        <v>200</v>
      </c>
      <c r="AY282" s="134" t="s">
        <v>224</v>
      </c>
      <c r="AZ282" s="134" t="s">
        <v>207</v>
      </c>
      <c r="BA282" s="135">
        <v>0.5</v>
      </c>
      <c r="BB282" s="145">
        <v>121360</v>
      </c>
    </row>
    <row r="283" spans="48:54" x14ac:dyDescent="0.15">
      <c r="AV283" s="143" t="s">
        <v>191</v>
      </c>
      <c r="AW283" s="144" t="s">
        <v>148</v>
      </c>
      <c r="AX283" s="134" t="s">
        <v>200</v>
      </c>
      <c r="AY283" s="134" t="s">
        <v>224</v>
      </c>
      <c r="AZ283" s="134" t="s">
        <v>225</v>
      </c>
      <c r="BA283" s="135">
        <v>1</v>
      </c>
      <c r="BB283" s="145">
        <v>171450</v>
      </c>
    </row>
    <row r="284" spans="48:54" x14ac:dyDescent="0.15">
      <c r="AV284" s="143" t="s">
        <v>191</v>
      </c>
      <c r="AW284" s="144" t="s">
        <v>148</v>
      </c>
      <c r="AX284" s="134" t="s">
        <v>200</v>
      </c>
      <c r="AY284" s="134" t="s">
        <v>224</v>
      </c>
      <c r="AZ284" s="134" t="s">
        <v>225</v>
      </c>
      <c r="BA284" s="135">
        <v>0.75</v>
      </c>
      <c r="BB284" s="145">
        <v>157420</v>
      </c>
    </row>
    <row r="285" spans="48:54" x14ac:dyDescent="0.15">
      <c r="AV285" s="143" t="s">
        <v>191</v>
      </c>
      <c r="AW285" s="144" t="s">
        <v>148</v>
      </c>
      <c r="AX285" s="134" t="s">
        <v>200</v>
      </c>
      <c r="AY285" s="134" t="s">
        <v>224</v>
      </c>
      <c r="AZ285" s="134" t="s">
        <v>225</v>
      </c>
      <c r="BA285" s="135">
        <v>0.5</v>
      </c>
      <c r="BB285" s="145">
        <v>145630</v>
      </c>
    </row>
    <row r="286" spans="48:54" x14ac:dyDescent="0.15">
      <c r="AV286" s="143" t="s">
        <v>191</v>
      </c>
      <c r="AW286" s="144" t="s">
        <v>148</v>
      </c>
      <c r="AX286" s="134" t="s">
        <v>201</v>
      </c>
      <c r="AY286" s="134" t="s">
        <v>224</v>
      </c>
      <c r="AZ286" s="134" t="s">
        <v>207</v>
      </c>
      <c r="BA286" s="135">
        <v>1</v>
      </c>
      <c r="BB286" s="145">
        <v>225310</v>
      </c>
    </row>
    <row r="287" spans="48:54" x14ac:dyDescent="0.15">
      <c r="AV287" s="143" t="s">
        <v>191</v>
      </c>
      <c r="AW287" s="144" t="s">
        <v>148</v>
      </c>
      <c r="AX287" s="134" t="s">
        <v>201</v>
      </c>
      <c r="AY287" s="134" t="s">
        <v>224</v>
      </c>
      <c r="AZ287" s="134" t="s">
        <v>207</v>
      </c>
      <c r="BA287" s="135">
        <v>0.75</v>
      </c>
      <c r="BB287" s="145">
        <v>202440</v>
      </c>
    </row>
    <row r="288" spans="48:54" x14ac:dyDescent="0.15">
      <c r="AV288" s="143" t="s">
        <v>191</v>
      </c>
      <c r="AW288" s="144" t="s">
        <v>148</v>
      </c>
      <c r="AX288" s="134" t="s">
        <v>201</v>
      </c>
      <c r="AY288" s="134" t="s">
        <v>224</v>
      </c>
      <c r="AZ288" s="134" t="s">
        <v>207</v>
      </c>
      <c r="BA288" s="135">
        <v>0.5</v>
      </c>
      <c r="BB288" s="145">
        <v>183670</v>
      </c>
    </row>
    <row r="289" spans="48:54" x14ac:dyDescent="0.15">
      <c r="AV289" s="143" t="s">
        <v>191</v>
      </c>
      <c r="AW289" s="144" t="s">
        <v>148</v>
      </c>
      <c r="AX289" s="134" t="s">
        <v>201</v>
      </c>
      <c r="AY289" s="134" t="s">
        <v>224</v>
      </c>
      <c r="AZ289" s="134" t="s">
        <v>225</v>
      </c>
      <c r="BA289" s="135">
        <v>1</v>
      </c>
      <c r="BB289" s="145">
        <v>270370</v>
      </c>
    </row>
    <row r="290" spans="48:54" x14ac:dyDescent="0.15">
      <c r="AV290" s="143" t="s">
        <v>191</v>
      </c>
      <c r="AW290" s="144" t="s">
        <v>148</v>
      </c>
      <c r="AX290" s="134" t="s">
        <v>201</v>
      </c>
      <c r="AY290" s="134" t="s">
        <v>224</v>
      </c>
      <c r="AZ290" s="134" t="s">
        <v>225</v>
      </c>
      <c r="BA290" s="135">
        <v>0.75</v>
      </c>
      <c r="BB290" s="145">
        <v>242920</v>
      </c>
    </row>
    <row r="291" spans="48:54" x14ac:dyDescent="0.15">
      <c r="AV291" s="143" t="s">
        <v>191</v>
      </c>
      <c r="AW291" s="144" t="s">
        <v>148</v>
      </c>
      <c r="AX291" s="134" t="s">
        <v>201</v>
      </c>
      <c r="AY291" s="134" t="s">
        <v>224</v>
      </c>
      <c r="AZ291" s="134" t="s">
        <v>225</v>
      </c>
      <c r="BA291" s="135">
        <v>0.5</v>
      </c>
      <c r="BB291" s="145">
        <v>220400</v>
      </c>
    </row>
    <row r="292" spans="48:54" x14ac:dyDescent="0.15">
      <c r="AV292" s="143" t="s">
        <v>191</v>
      </c>
      <c r="AW292" s="144" t="s">
        <v>149</v>
      </c>
      <c r="AX292" s="134" t="s">
        <v>198</v>
      </c>
      <c r="AY292" s="134" t="s">
        <v>224</v>
      </c>
      <c r="AZ292" s="134" t="s">
        <v>207</v>
      </c>
      <c r="BA292" s="135">
        <v>1</v>
      </c>
      <c r="BB292" s="145">
        <v>65200</v>
      </c>
    </row>
    <row r="293" spans="48:54" x14ac:dyDescent="0.15">
      <c r="AV293" s="143" t="s">
        <v>191</v>
      </c>
      <c r="AW293" s="144" t="s">
        <v>149</v>
      </c>
      <c r="AX293" s="134" t="s">
        <v>198</v>
      </c>
      <c r="AY293" s="134" t="s">
        <v>224</v>
      </c>
      <c r="AZ293" s="134" t="s">
        <v>207</v>
      </c>
      <c r="BA293" s="135">
        <v>0.75</v>
      </c>
      <c r="BB293" s="145">
        <v>62770</v>
      </c>
    </row>
    <row r="294" spans="48:54" x14ac:dyDescent="0.15">
      <c r="AV294" s="143" t="s">
        <v>191</v>
      </c>
      <c r="AW294" s="144" t="s">
        <v>149</v>
      </c>
      <c r="AX294" s="134" t="s">
        <v>198</v>
      </c>
      <c r="AY294" s="134" t="s">
        <v>224</v>
      </c>
      <c r="AZ294" s="134" t="s">
        <v>207</v>
      </c>
      <c r="BA294" s="135">
        <v>0.5</v>
      </c>
      <c r="BB294" s="145">
        <v>60390</v>
      </c>
    </row>
    <row r="295" spans="48:54" x14ac:dyDescent="0.15">
      <c r="AV295" s="143" t="s">
        <v>191</v>
      </c>
      <c r="AW295" s="144" t="s">
        <v>149</v>
      </c>
      <c r="AX295" s="134" t="s">
        <v>198</v>
      </c>
      <c r="AY295" s="134" t="s">
        <v>224</v>
      </c>
      <c r="AZ295" s="134" t="s">
        <v>225</v>
      </c>
      <c r="BA295" s="135">
        <v>1</v>
      </c>
      <c r="BB295" s="145">
        <v>78250</v>
      </c>
    </row>
    <row r="296" spans="48:54" x14ac:dyDescent="0.15">
      <c r="AV296" s="143" t="s">
        <v>191</v>
      </c>
      <c r="AW296" s="144" t="s">
        <v>149</v>
      </c>
      <c r="AX296" s="134" t="s">
        <v>198</v>
      </c>
      <c r="AY296" s="134" t="s">
        <v>224</v>
      </c>
      <c r="AZ296" s="134" t="s">
        <v>225</v>
      </c>
      <c r="BA296" s="135">
        <v>0.75</v>
      </c>
      <c r="BB296" s="145">
        <v>75320</v>
      </c>
    </row>
    <row r="297" spans="48:54" x14ac:dyDescent="0.15">
      <c r="AV297" s="143" t="s">
        <v>191</v>
      </c>
      <c r="AW297" s="144" t="s">
        <v>149</v>
      </c>
      <c r="AX297" s="134" t="s">
        <v>198</v>
      </c>
      <c r="AY297" s="134" t="s">
        <v>224</v>
      </c>
      <c r="AZ297" s="134" t="s">
        <v>225</v>
      </c>
      <c r="BA297" s="135">
        <v>0.5</v>
      </c>
      <c r="BB297" s="145">
        <v>72460</v>
      </c>
    </row>
    <row r="298" spans="48:54" x14ac:dyDescent="0.15">
      <c r="AV298" s="143" t="s">
        <v>191</v>
      </c>
      <c r="AW298" s="144" t="s">
        <v>149</v>
      </c>
      <c r="AX298" s="134" t="s">
        <v>199</v>
      </c>
      <c r="AY298" s="134" t="s">
        <v>224</v>
      </c>
      <c r="AZ298" s="134" t="s">
        <v>207</v>
      </c>
      <c r="BA298" s="135">
        <v>1</v>
      </c>
      <c r="BB298" s="145">
        <v>73400</v>
      </c>
    </row>
    <row r="299" spans="48:54" x14ac:dyDescent="0.15">
      <c r="AV299" s="143" t="s">
        <v>191</v>
      </c>
      <c r="AW299" s="144" t="s">
        <v>149</v>
      </c>
      <c r="AX299" s="134" t="s">
        <v>199</v>
      </c>
      <c r="AY299" s="134" t="s">
        <v>224</v>
      </c>
      <c r="AZ299" s="134" t="s">
        <v>207</v>
      </c>
      <c r="BA299" s="135">
        <v>0.75</v>
      </c>
      <c r="BB299" s="145">
        <v>69820</v>
      </c>
    </row>
    <row r="300" spans="48:54" x14ac:dyDescent="0.15">
      <c r="AV300" s="143" t="s">
        <v>191</v>
      </c>
      <c r="AW300" s="144" t="s">
        <v>149</v>
      </c>
      <c r="AX300" s="134" t="s">
        <v>199</v>
      </c>
      <c r="AY300" s="134" t="s">
        <v>224</v>
      </c>
      <c r="AZ300" s="134" t="s">
        <v>207</v>
      </c>
      <c r="BA300" s="135">
        <v>0.5</v>
      </c>
      <c r="BB300" s="145">
        <v>66510</v>
      </c>
    </row>
    <row r="301" spans="48:54" x14ac:dyDescent="0.15">
      <c r="AV301" s="143" t="s">
        <v>191</v>
      </c>
      <c r="AW301" s="144" t="s">
        <v>149</v>
      </c>
      <c r="AX301" s="134" t="s">
        <v>199</v>
      </c>
      <c r="AY301" s="134" t="s">
        <v>224</v>
      </c>
      <c r="AZ301" s="134" t="s">
        <v>225</v>
      </c>
      <c r="BA301" s="135">
        <v>1</v>
      </c>
      <c r="BB301" s="145">
        <v>88080</v>
      </c>
    </row>
    <row r="302" spans="48:54" x14ac:dyDescent="0.15">
      <c r="AV302" s="143" t="s">
        <v>191</v>
      </c>
      <c r="AW302" s="144" t="s">
        <v>149</v>
      </c>
      <c r="AX302" s="134" t="s">
        <v>199</v>
      </c>
      <c r="AY302" s="134" t="s">
        <v>224</v>
      </c>
      <c r="AZ302" s="134" t="s">
        <v>225</v>
      </c>
      <c r="BA302" s="135">
        <v>0.75</v>
      </c>
      <c r="BB302" s="145">
        <v>83770</v>
      </c>
    </row>
    <row r="303" spans="48:54" x14ac:dyDescent="0.15">
      <c r="AV303" s="143" t="s">
        <v>191</v>
      </c>
      <c r="AW303" s="144" t="s">
        <v>149</v>
      </c>
      <c r="AX303" s="134" t="s">
        <v>199</v>
      </c>
      <c r="AY303" s="134" t="s">
        <v>224</v>
      </c>
      <c r="AZ303" s="134" t="s">
        <v>225</v>
      </c>
      <c r="BA303" s="135">
        <v>0.5</v>
      </c>
      <c r="BB303" s="145">
        <v>79810</v>
      </c>
    </row>
    <row r="304" spans="48:54" x14ac:dyDescent="0.15">
      <c r="AV304" s="143" t="s">
        <v>191</v>
      </c>
      <c r="AW304" s="144" t="s">
        <v>149</v>
      </c>
      <c r="AX304" s="134" t="s">
        <v>200</v>
      </c>
      <c r="AY304" s="134" t="s">
        <v>224</v>
      </c>
      <c r="AZ304" s="134" t="s">
        <v>207</v>
      </c>
      <c r="BA304" s="135">
        <v>1</v>
      </c>
      <c r="BB304" s="145">
        <v>134210</v>
      </c>
    </row>
    <row r="305" spans="48:54" x14ac:dyDescent="0.15">
      <c r="AV305" s="143" t="s">
        <v>191</v>
      </c>
      <c r="AW305" s="144" t="s">
        <v>149</v>
      </c>
      <c r="AX305" s="134" t="s">
        <v>200</v>
      </c>
      <c r="AY305" s="134" t="s">
        <v>224</v>
      </c>
      <c r="AZ305" s="134" t="s">
        <v>207</v>
      </c>
      <c r="BA305" s="135">
        <v>0.75</v>
      </c>
      <c r="BB305" s="145">
        <v>122620</v>
      </c>
    </row>
    <row r="306" spans="48:54" x14ac:dyDescent="0.15">
      <c r="AV306" s="143" t="s">
        <v>191</v>
      </c>
      <c r="AW306" s="144" t="s">
        <v>149</v>
      </c>
      <c r="AX306" s="134" t="s">
        <v>200</v>
      </c>
      <c r="AY306" s="134" t="s">
        <v>224</v>
      </c>
      <c r="AZ306" s="134" t="s">
        <v>207</v>
      </c>
      <c r="BA306" s="135">
        <v>0.5</v>
      </c>
      <c r="BB306" s="145">
        <v>113100</v>
      </c>
    </row>
    <row r="307" spans="48:54" x14ac:dyDescent="0.15">
      <c r="AV307" s="143" t="s">
        <v>191</v>
      </c>
      <c r="AW307" s="144" t="s">
        <v>149</v>
      </c>
      <c r="AX307" s="134" t="s">
        <v>200</v>
      </c>
      <c r="AY307" s="134" t="s">
        <v>224</v>
      </c>
      <c r="AZ307" s="134" t="s">
        <v>225</v>
      </c>
      <c r="BA307" s="135">
        <v>1</v>
      </c>
      <c r="BB307" s="145">
        <v>161040</v>
      </c>
    </row>
    <row r="308" spans="48:54" x14ac:dyDescent="0.15">
      <c r="AV308" s="143" t="s">
        <v>191</v>
      </c>
      <c r="AW308" s="144" t="s">
        <v>149</v>
      </c>
      <c r="AX308" s="134" t="s">
        <v>200</v>
      </c>
      <c r="AY308" s="134" t="s">
        <v>224</v>
      </c>
      <c r="AZ308" s="134" t="s">
        <v>225</v>
      </c>
      <c r="BA308" s="135">
        <v>0.75</v>
      </c>
      <c r="BB308" s="145">
        <v>147150</v>
      </c>
    </row>
    <row r="309" spans="48:54" x14ac:dyDescent="0.15">
      <c r="AV309" s="143" t="s">
        <v>191</v>
      </c>
      <c r="AW309" s="144" t="s">
        <v>149</v>
      </c>
      <c r="AX309" s="134" t="s">
        <v>200</v>
      </c>
      <c r="AY309" s="134" t="s">
        <v>224</v>
      </c>
      <c r="AZ309" s="134" t="s">
        <v>225</v>
      </c>
      <c r="BA309" s="135">
        <v>0.5</v>
      </c>
      <c r="BB309" s="145">
        <v>135720</v>
      </c>
    </row>
    <row r="310" spans="48:54" x14ac:dyDescent="0.15">
      <c r="AV310" s="143" t="s">
        <v>191</v>
      </c>
      <c r="AW310" s="144" t="s">
        <v>149</v>
      </c>
      <c r="AX310" s="134" t="s">
        <v>201</v>
      </c>
      <c r="AY310" s="134" t="s">
        <v>224</v>
      </c>
      <c r="AZ310" s="134" t="s">
        <v>207</v>
      </c>
      <c r="BA310" s="135">
        <v>1</v>
      </c>
      <c r="BB310" s="145">
        <v>216650</v>
      </c>
    </row>
    <row r="311" spans="48:54" x14ac:dyDescent="0.15">
      <c r="AV311" s="143" t="s">
        <v>191</v>
      </c>
      <c r="AW311" s="144" t="s">
        <v>149</v>
      </c>
      <c r="AX311" s="134" t="s">
        <v>201</v>
      </c>
      <c r="AY311" s="134" t="s">
        <v>224</v>
      </c>
      <c r="AZ311" s="134" t="s">
        <v>207</v>
      </c>
      <c r="BA311" s="135">
        <v>0.75</v>
      </c>
      <c r="BB311" s="145">
        <v>193860</v>
      </c>
    </row>
    <row r="312" spans="48:54" x14ac:dyDescent="0.15">
      <c r="AV312" s="143" t="s">
        <v>191</v>
      </c>
      <c r="AW312" s="144" t="s">
        <v>149</v>
      </c>
      <c r="AX312" s="134" t="s">
        <v>201</v>
      </c>
      <c r="AY312" s="134" t="s">
        <v>224</v>
      </c>
      <c r="AZ312" s="134" t="s">
        <v>207</v>
      </c>
      <c r="BA312" s="135">
        <v>0.5</v>
      </c>
      <c r="BB312" s="145">
        <v>175410</v>
      </c>
    </row>
    <row r="313" spans="48:54" x14ac:dyDescent="0.15">
      <c r="AV313" s="143" t="s">
        <v>191</v>
      </c>
      <c r="AW313" s="144" t="s">
        <v>149</v>
      </c>
      <c r="AX313" s="134" t="s">
        <v>201</v>
      </c>
      <c r="AY313" s="134" t="s">
        <v>224</v>
      </c>
      <c r="AZ313" s="134" t="s">
        <v>225</v>
      </c>
      <c r="BA313" s="135">
        <v>1</v>
      </c>
      <c r="BB313" s="145">
        <v>259970</v>
      </c>
    </row>
    <row r="314" spans="48:54" x14ac:dyDescent="0.15">
      <c r="AV314" s="143" t="s">
        <v>191</v>
      </c>
      <c r="AW314" s="144" t="s">
        <v>149</v>
      </c>
      <c r="AX314" s="134" t="s">
        <v>201</v>
      </c>
      <c r="AY314" s="134" t="s">
        <v>224</v>
      </c>
      <c r="AZ314" s="134" t="s">
        <v>225</v>
      </c>
      <c r="BA314" s="135">
        <v>0.75</v>
      </c>
      <c r="BB314" s="145">
        <v>232640</v>
      </c>
    </row>
    <row r="315" spans="48:54" x14ac:dyDescent="0.15">
      <c r="AV315" s="143" t="s">
        <v>191</v>
      </c>
      <c r="AW315" s="144" t="s">
        <v>149</v>
      </c>
      <c r="AX315" s="134" t="s">
        <v>201</v>
      </c>
      <c r="AY315" s="134" t="s">
        <v>224</v>
      </c>
      <c r="AZ315" s="134" t="s">
        <v>225</v>
      </c>
      <c r="BA315" s="135">
        <v>0.5</v>
      </c>
      <c r="BB315" s="145">
        <v>210500</v>
      </c>
    </row>
    <row r="316" spans="48:54" x14ac:dyDescent="0.15">
      <c r="AV316" s="143" t="s">
        <v>191</v>
      </c>
      <c r="AW316" s="144" t="s">
        <v>150</v>
      </c>
      <c r="AX316" s="134" t="s">
        <v>198</v>
      </c>
      <c r="AY316" s="134" t="s">
        <v>224</v>
      </c>
      <c r="AZ316" s="134" t="s">
        <v>207</v>
      </c>
      <c r="BA316" s="135">
        <v>1</v>
      </c>
      <c r="BB316" s="145">
        <v>59050</v>
      </c>
    </row>
    <row r="317" spans="48:54" x14ac:dyDescent="0.15">
      <c r="AV317" s="143" t="s">
        <v>191</v>
      </c>
      <c r="AW317" s="144" t="s">
        <v>150</v>
      </c>
      <c r="AX317" s="134" t="s">
        <v>198</v>
      </c>
      <c r="AY317" s="134" t="s">
        <v>224</v>
      </c>
      <c r="AZ317" s="134" t="s">
        <v>207</v>
      </c>
      <c r="BA317" s="135">
        <v>0.75</v>
      </c>
      <c r="BB317" s="145">
        <v>56700</v>
      </c>
    </row>
    <row r="318" spans="48:54" x14ac:dyDescent="0.15">
      <c r="AV318" s="143" t="s">
        <v>191</v>
      </c>
      <c r="AW318" s="144" t="s">
        <v>150</v>
      </c>
      <c r="AX318" s="134" t="s">
        <v>198</v>
      </c>
      <c r="AY318" s="134" t="s">
        <v>224</v>
      </c>
      <c r="AZ318" s="134" t="s">
        <v>207</v>
      </c>
      <c r="BA318" s="135">
        <v>0.5</v>
      </c>
      <c r="BB318" s="145">
        <v>54490</v>
      </c>
    </row>
    <row r="319" spans="48:54" x14ac:dyDescent="0.15">
      <c r="AV319" s="143" t="s">
        <v>191</v>
      </c>
      <c r="AW319" s="144" t="s">
        <v>150</v>
      </c>
      <c r="AX319" s="134" t="s">
        <v>198</v>
      </c>
      <c r="AY319" s="134" t="s">
        <v>224</v>
      </c>
      <c r="AZ319" s="134" t="s">
        <v>225</v>
      </c>
      <c r="BA319" s="135">
        <v>1</v>
      </c>
      <c r="BB319" s="145">
        <v>70860</v>
      </c>
    </row>
    <row r="320" spans="48:54" x14ac:dyDescent="0.15">
      <c r="AV320" s="143" t="s">
        <v>191</v>
      </c>
      <c r="AW320" s="144" t="s">
        <v>150</v>
      </c>
      <c r="AX320" s="134" t="s">
        <v>198</v>
      </c>
      <c r="AY320" s="134" t="s">
        <v>224</v>
      </c>
      <c r="AZ320" s="134" t="s">
        <v>225</v>
      </c>
      <c r="BA320" s="135">
        <v>0.75</v>
      </c>
      <c r="BB320" s="145">
        <v>68040</v>
      </c>
    </row>
    <row r="321" spans="48:54" x14ac:dyDescent="0.15">
      <c r="AV321" s="143" t="s">
        <v>191</v>
      </c>
      <c r="AW321" s="144" t="s">
        <v>150</v>
      </c>
      <c r="AX321" s="134" t="s">
        <v>198</v>
      </c>
      <c r="AY321" s="134" t="s">
        <v>224</v>
      </c>
      <c r="AZ321" s="134" t="s">
        <v>225</v>
      </c>
      <c r="BA321" s="135">
        <v>0.5</v>
      </c>
      <c r="BB321" s="145">
        <v>65380</v>
      </c>
    </row>
    <row r="322" spans="48:54" x14ac:dyDescent="0.15">
      <c r="AV322" s="143" t="s">
        <v>191</v>
      </c>
      <c r="AW322" s="144" t="s">
        <v>150</v>
      </c>
      <c r="AX322" s="134" t="s">
        <v>199</v>
      </c>
      <c r="AY322" s="134" t="s">
        <v>224</v>
      </c>
      <c r="AZ322" s="134" t="s">
        <v>207</v>
      </c>
      <c r="BA322" s="135">
        <v>1</v>
      </c>
      <c r="BB322" s="145">
        <v>67240</v>
      </c>
    </row>
    <row r="323" spans="48:54" x14ac:dyDescent="0.15">
      <c r="AV323" s="143" t="s">
        <v>191</v>
      </c>
      <c r="AW323" s="144" t="s">
        <v>150</v>
      </c>
      <c r="AX323" s="134" t="s">
        <v>199</v>
      </c>
      <c r="AY323" s="134" t="s">
        <v>224</v>
      </c>
      <c r="AZ323" s="134" t="s">
        <v>207</v>
      </c>
      <c r="BA323" s="135">
        <v>0.75</v>
      </c>
      <c r="BB323" s="145">
        <v>63740</v>
      </c>
    </row>
    <row r="324" spans="48:54" x14ac:dyDescent="0.15">
      <c r="AV324" s="143" t="s">
        <v>191</v>
      </c>
      <c r="AW324" s="144" t="s">
        <v>150</v>
      </c>
      <c r="AX324" s="134" t="s">
        <v>199</v>
      </c>
      <c r="AY324" s="134" t="s">
        <v>224</v>
      </c>
      <c r="AZ324" s="134" t="s">
        <v>207</v>
      </c>
      <c r="BA324" s="135">
        <v>0.5</v>
      </c>
      <c r="BB324" s="145">
        <v>60610</v>
      </c>
    </row>
    <row r="325" spans="48:54" x14ac:dyDescent="0.15">
      <c r="AV325" s="143" t="s">
        <v>191</v>
      </c>
      <c r="AW325" s="144" t="s">
        <v>150</v>
      </c>
      <c r="AX325" s="134" t="s">
        <v>199</v>
      </c>
      <c r="AY325" s="134" t="s">
        <v>224</v>
      </c>
      <c r="AZ325" s="134" t="s">
        <v>225</v>
      </c>
      <c r="BA325" s="135">
        <v>1</v>
      </c>
      <c r="BB325" s="145">
        <v>80700</v>
      </c>
    </row>
    <row r="326" spans="48:54" x14ac:dyDescent="0.15">
      <c r="AV326" s="143" t="s">
        <v>191</v>
      </c>
      <c r="AW326" s="144" t="s">
        <v>150</v>
      </c>
      <c r="AX326" s="134" t="s">
        <v>199</v>
      </c>
      <c r="AY326" s="134" t="s">
        <v>224</v>
      </c>
      <c r="AZ326" s="134" t="s">
        <v>225</v>
      </c>
      <c r="BA326" s="135">
        <v>0.75</v>
      </c>
      <c r="BB326" s="145">
        <v>76480</v>
      </c>
    </row>
    <row r="327" spans="48:54" x14ac:dyDescent="0.15">
      <c r="AV327" s="143" t="s">
        <v>191</v>
      </c>
      <c r="AW327" s="144" t="s">
        <v>150</v>
      </c>
      <c r="AX327" s="134" t="s">
        <v>199</v>
      </c>
      <c r="AY327" s="134" t="s">
        <v>224</v>
      </c>
      <c r="AZ327" s="134" t="s">
        <v>225</v>
      </c>
      <c r="BA327" s="135">
        <v>0.5</v>
      </c>
      <c r="BB327" s="145">
        <v>72740</v>
      </c>
    </row>
    <row r="328" spans="48:54" x14ac:dyDescent="0.15">
      <c r="AV328" s="143" t="s">
        <v>191</v>
      </c>
      <c r="AW328" s="144" t="s">
        <v>150</v>
      </c>
      <c r="AX328" s="134" t="s">
        <v>200</v>
      </c>
      <c r="AY328" s="134" t="s">
        <v>224</v>
      </c>
      <c r="AZ328" s="134" t="s">
        <v>207</v>
      </c>
      <c r="BA328" s="135">
        <v>1</v>
      </c>
      <c r="BB328" s="145">
        <v>128060</v>
      </c>
    </row>
    <row r="329" spans="48:54" x14ac:dyDescent="0.15">
      <c r="AV329" s="143" t="s">
        <v>191</v>
      </c>
      <c r="AW329" s="144" t="s">
        <v>150</v>
      </c>
      <c r="AX329" s="134" t="s">
        <v>200</v>
      </c>
      <c r="AY329" s="134" t="s">
        <v>224</v>
      </c>
      <c r="AZ329" s="134" t="s">
        <v>207</v>
      </c>
      <c r="BA329" s="135">
        <v>0.75</v>
      </c>
      <c r="BB329" s="145">
        <v>116550</v>
      </c>
    </row>
    <row r="330" spans="48:54" x14ac:dyDescent="0.15">
      <c r="AV330" s="143" t="s">
        <v>191</v>
      </c>
      <c r="AW330" s="144" t="s">
        <v>150</v>
      </c>
      <c r="AX330" s="134" t="s">
        <v>200</v>
      </c>
      <c r="AY330" s="134" t="s">
        <v>224</v>
      </c>
      <c r="AZ330" s="134" t="s">
        <v>207</v>
      </c>
      <c r="BA330" s="135">
        <v>0.5</v>
      </c>
      <c r="BB330" s="145">
        <v>107200</v>
      </c>
    </row>
    <row r="331" spans="48:54" x14ac:dyDescent="0.15">
      <c r="AV331" s="143" t="s">
        <v>191</v>
      </c>
      <c r="AW331" s="144" t="s">
        <v>150</v>
      </c>
      <c r="AX331" s="134" t="s">
        <v>200</v>
      </c>
      <c r="AY331" s="134" t="s">
        <v>224</v>
      </c>
      <c r="AZ331" s="134" t="s">
        <v>225</v>
      </c>
      <c r="BA331" s="135">
        <v>1</v>
      </c>
      <c r="BB331" s="145">
        <v>153670</v>
      </c>
    </row>
    <row r="332" spans="48:54" x14ac:dyDescent="0.15">
      <c r="AV332" s="143" t="s">
        <v>191</v>
      </c>
      <c r="AW332" s="144" t="s">
        <v>150</v>
      </c>
      <c r="AX332" s="134" t="s">
        <v>200</v>
      </c>
      <c r="AY332" s="134" t="s">
        <v>224</v>
      </c>
      <c r="AZ332" s="134" t="s">
        <v>225</v>
      </c>
      <c r="BA332" s="135">
        <v>0.75</v>
      </c>
      <c r="BB332" s="145">
        <v>139860</v>
      </c>
    </row>
    <row r="333" spans="48:54" x14ac:dyDescent="0.15">
      <c r="AV333" s="143" t="s">
        <v>191</v>
      </c>
      <c r="AW333" s="144" t="s">
        <v>150</v>
      </c>
      <c r="AX333" s="134" t="s">
        <v>200</v>
      </c>
      <c r="AY333" s="134" t="s">
        <v>224</v>
      </c>
      <c r="AZ333" s="134" t="s">
        <v>225</v>
      </c>
      <c r="BA333" s="135">
        <v>0.5</v>
      </c>
      <c r="BB333" s="145">
        <v>128640</v>
      </c>
    </row>
    <row r="334" spans="48:54" x14ac:dyDescent="0.15">
      <c r="AV334" s="143" t="s">
        <v>191</v>
      </c>
      <c r="AW334" s="144" t="s">
        <v>150</v>
      </c>
      <c r="AX334" s="134" t="s">
        <v>201</v>
      </c>
      <c r="AY334" s="134" t="s">
        <v>224</v>
      </c>
      <c r="AZ334" s="134" t="s">
        <v>207</v>
      </c>
      <c r="BA334" s="135">
        <v>1</v>
      </c>
      <c r="BB334" s="145">
        <v>210490</v>
      </c>
    </row>
    <row r="335" spans="48:54" x14ac:dyDescent="0.15">
      <c r="AV335" s="143" t="s">
        <v>191</v>
      </c>
      <c r="AW335" s="144" t="s">
        <v>150</v>
      </c>
      <c r="AX335" s="134" t="s">
        <v>201</v>
      </c>
      <c r="AY335" s="134" t="s">
        <v>224</v>
      </c>
      <c r="AZ335" s="134" t="s">
        <v>207</v>
      </c>
      <c r="BA335" s="135">
        <v>0.75</v>
      </c>
      <c r="BB335" s="145">
        <v>187790</v>
      </c>
    </row>
    <row r="336" spans="48:54" x14ac:dyDescent="0.15">
      <c r="AV336" s="143" t="s">
        <v>191</v>
      </c>
      <c r="AW336" s="144" t="s">
        <v>150</v>
      </c>
      <c r="AX336" s="134" t="s">
        <v>201</v>
      </c>
      <c r="AY336" s="134" t="s">
        <v>224</v>
      </c>
      <c r="AZ336" s="134" t="s">
        <v>207</v>
      </c>
      <c r="BA336" s="135">
        <v>0.5</v>
      </c>
      <c r="BB336" s="145">
        <v>169510</v>
      </c>
    </row>
    <row r="337" spans="48:54" x14ac:dyDescent="0.15">
      <c r="AV337" s="143" t="s">
        <v>191</v>
      </c>
      <c r="AW337" s="144" t="s">
        <v>150</v>
      </c>
      <c r="AX337" s="134" t="s">
        <v>201</v>
      </c>
      <c r="AY337" s="134" t="s">
        <v>224</v>
      </c>
      <c r="AZ337" s="134" t="s">
        <v>225</v>
      </c>
      <c r="BA337" s="135">
        <v>1</v>
      </c>
      <c r="BB337" s="145">
        <v>252590</v>
      </c>
    </row>
    <row r="338" spans="48:54" x14ac:dyDescent="0.15">
      <c r="AV338" s="143" t="s">
        <v>191</v>
      </c>
      <c r="AW338" s="144" t="s">
        <v>150</v>
      </c>
      <c r="AX338" s="134" t="s">
        <v>201</v>
      </c>
      <c r="AY338" s="134" t="s">
        <v>224</v>
      </c>
      <c r="AZ338" s="134" t="s">
        <v>225</v>
      </c>
      <c r="BA338" s="135">
        <v>0.75</v>
      </c>
      <c r="BB338" s="145">
        <v>225350</v>
      </c>
    </row>
    <row r="339" spans="48:54" x14ac:dyDescent="0.15">
      <c r="AV339" s="143" t="s">
        <v>191</v>
      </c>
      <c r="AW339" s="144" t="s">
        <v>150</v>
      </c>
      <c r="AX339" s="134" t="s">
        <v>201</v>
      </c>
      <c r="AY339" s="134" t="s">
        <v>224</v>
      </c>
      <c r="AZ339" s="134" t="s">
        <v>225</v>
      </c>
      <c r="BA339" s="135">
        <v>0.5</v>
      </c>
      <c r="BB339" s="145">
        <v>203410</v>
      </c>
    </row>
    <row r="340" spans="48:54" x14ac:dyDescent="0.15">
      <c r="AV340" s="143" t="s">
        <v>229</v>
      </c>
      <c r="AW340" s="144" t="s">
        <v>228</v>
      </c>
      <c r="AX340" s="134" t="s">
        <v>198</v>
      </c>
      <c r="AY340" s="134" t="s">
        <v>224</v>
      </c>
      <c r="AZ340" s="134" t="s">
        <v>207</v>
      </c>
      <c r="BA340" s="135">
        <v>1</v>
      </c>
      <c r="BB340" s="145">
        <v>152140</v>
      </c>
    </row>
    <row r="341" spans="48:54" x14ac:dyDescent="0.15">
      <c r="AV341" s="143" t="s">
        <v>229</v>
      </c>
      <c r="AW341" s="144" t="s">
        <v>228</v>
      </c>
      <c r="AX341" s="134" t="s">
        <v>198</v>
      </c>
      <c r="AY341" s="134" t="s">
        <v>224</v>
      </c>
      <c r="AZ341" s="134" t="s">
        <v>207</v>
      </c>
      <c r="BA341" s="135">
        <v>0.75</v>
      </c>
      <c r="BB341" s="145">
        <v>144620</v>
      </c>
    </row>
    <row r="342" spans="48:54" x14ac:dyDescent="0.15">
      <c r="AV342" s="143" t="s">
        <v>229</v>
      </c>
      <c r="AW342" s="144" t="s">
        <v>228</v>
      </c>
      <c r="AX342" s="134" t="s">
        <v>198</v>
      </c>
      <c r="AY342" s="134" t="s">
        <v>224</v>
      </c>
      <c r="AZ342" s="134" t="s">
        <v>207</v>
      </c>
      <c r="BA342" s="135">
        <v>0.5</v>
      </c>
      <c r="BB342" s="145">
        <v>142310</v>
      </c>
    </row>
    <row r="343" spans="48:54" x14ac:dyDescent="0.15">
      <c r="AV343" s="143" t="s">
        <v>229</v>
      </c>
      <c r="AW343" s="144" t="s">
        <v>228</v>
      </c>
      <c r="AX343" s="134" t="s">
        <v>198</v>
      </c>
      <c r="AY343" s="134" t="s">
        <v>224</v>
      </c>
      <c r="AZ343" s="134" t="s">
        <v>225</v>
      </c>
      <c r="BA343" s="135">
        <v>1</v>
      </c>
      <c r="BB343" s="145">
        <v>182560</v>
      </c>
    </row>
    <row r="344" spans="48:54" x14ac:dyDescent="0.15">
      <c r="AV344" s="143" t="s">
        <v>229</v>
      </c>
      <c r="AW344" s="144" t="s">
        <v>228</v>
      </c>
      <c r="AX344" s="134" t="s">
        <v>198</v>
      </c>
      <c r="AY344" s="134" t="s">
        <v>224</v>
      </c>
      <c r="AZ344" s="134" t="s">
        <v>225</v>
      </c>
      <c r="BA344" s="135">
        <v>0.75</v>
      </c>
      <c r="BB344" s="145">
        <v>173530</v>
      </c>
    </row>
    <row r="345" spans="48:54" x14ac:dyDescent="0.15">
      <c r="AV345" s="143" t="s">
        <v>229</v>
      </c>
      <c r="AW345" s="144" t="s">
        <v>228</v>
      </c>
      <c r="AX345" s="134" t="s">
        <v>198</v>
      </c>
      <c r="AY345" s="134" t="s">
        <v>224</v>
      </c>
      <c r="AZ345" s="134" t="s">
        <v>225</v>
      </c>
      <c r="BA345" s="135">
        <v>0.5</v>
      </c>
      <c r="BB345" s="145">
        <v>170780</v>
      </c>
    </row>
    <row r="346" spans="48:54" x14ac:dyDescent="0.15">
      <c r="AV346" s="143" t="s">
        <v>229</v>
      </c>
      <c r="AW346" s="144" t="s">
        <v>228</v>
      </c>
      <c r="AX346" s="134" t="s">
        <v>199</v>
      </c>
      <c r="AY346" s="134" t="s">
        <v>224</v>
      </c>
      <c r="AZ346" s="134" t="s">
        <v>207</v>
      </c>
      <c r="BA346" s="135">
        <v>1</v>
      </c>
      <c r="BB346" s="145">
        <v>160060</v>
      </c>
    </row>
    <row r="347" spans="48:54" x14ac:dyDescent="0.15">
      <c r="AV347" s="143" t="s">
        <v>229</v>
      </c>
      <c r="AW347" s="144" t="s">
        <v>228</v>
      </c>
      <c r="AX347" s="134" t="s">
        <v>199</v>
      </c>
      <c r="AY347" s="134" t="s">
        <v>224</v>
      </c>
      <c r="AZ347" s="134" t="s">
        <v>207</v>
      </c>
      <c r="BA347" s="135">
        <v>0.75</v>
      </c>
      <c r="BB347" s="145">
        <v>151610</v>
      </c>
    </row>
    <row r="348" spans="48:54" x14ac:dyDescent="0.15">
      <c r="AV348" s="143" t="s">
        <v>229</v>
      </c>
      <c r="AW348" s="144" t="s">
        <v>228</v>
      </c>
      <c r="AX348" s="134" t="s">
        <v>199</v>
      </c>
      <c r="AY348" s="134" t="s">
        <v>224</v>
      </c>
      <c r="AZ348" s="134" t="s">
        <v>207</v>
      </c>
      <c r="BA348" s="135">
        <v>0.5</v>
      </c>
      <c r="BB348" s="145">
        <v>148410</v>
      </c>
    </row>
    <row r="349" spans="48:54" x14ac:dyDescent="0.15">
      <c r="AV349" s="143" t="s">
        <v>229</v>
      </c>
      <c r="AW349" s="144" t="s">
        <v>228</v>
      </c>
      <c r="AX349" s="134" t="s">
        <v>199</v>
      </c>
      <c r="AY349" s="134" t="s">
        <v>224</v>
      </c>
      <c r="AZ349" s="134" t="s">
        <v>225</v>
      </c>
      <c r="BA349" s="135">
        <v>1</v>
      </c>
      <c r="BB349" s="145">
        <v>192060</v>
      </c>
    </row>
    <row r="350" spans="48:54" x14ac:dyDescent="0.15">
      <c r="AV350" s="143" t="s">
        <v>229</v>
      </c>
      <c r="AW350" s="144" t="s">
        <v>228</v>
      </c>
      <c r="AX350" s="134" t="s">
        <v>199</v>
      </c>
      <c r="AY350" s="134" t="s">
        <v>224</v>
      </c>
      <c r="AZ350" s="134" t="s">
        <v>225</v>
      </c>
      <c r="BA350" s="135">
        <v>0.75</v>
      </c>
      <c r="BB350" s="145">
        <v>181930</v>
      </c>
    </row>
    <row r="351" spans="48:54" x14ac:dyDescent="0.15">
      <c r="AV351" s="143" t="s">
        <v>229</v>
      </c>
      <c r="AW351" s="144" t="s">
        <v>228</v>
      </c>
      <c r="AX351" s="134" t="s">
        <v>199</v>
      </c>
      <c r="AY351" s="134" t="s">
        <v>224</v>
      </c>
      <c r="AZ351" s="134" t="s">
        <v>225</v>
      </c>
      <c r="BA351" s="135">
        <v>0.5</v>
      </c>
      <c r="BB351" s="145">
        <v>178090</v>
      </c>
    </row>
    <row r="352" spans="48:54" x14ac:dyDescent="0.15">
      <c r="AV352" s="143" t="s">
        <v>229</v>
      </c>
      <c r="AW352" s="144" t="s">
        <v>228</v>
      </c>
      <c r="AX352" s="134" t="s">
        <v>200</v>
      </c>
      <c r="AY352" s="134" t="s">
        <v>224</v>
      </c>
      <c r="AZ352" s="134" t="s">
        <v>207</v>
      </c>
      <c r="BA352" s="135">
        <v>1</v>
      </c>
      <c r="BB352" s="145">
        <v>218810</v>
      </c>
    </row>
    <row r="353" spans="48:54" x14ac:dyDescent="0.15">
      <c r="AV353" s="143" t="s">
        <v>229</v>
      </c>
      <c r="AW353" s="144" t="s">
        <v>228</v>
      </c>
      <c r="AX353" s="134" t="s">
        <v>200</v>
      </c>
      <c r="AY353" s="134" t="s">
        <v>224</v>
      </c>
      <c r="AZ353" s="134" t="s">
        <v>207</v>
      </c>
      <c r="BA353" s="135">
        <v>0.75</v>
      </c>
      <c r="BB353" s="145">
        <v>204140</v>
      </c>
    </row>
    <row r="354" spans="48:54" x14ac:dyDescent="0.15">
      <c r="AV354" s="143" t="s">
        <v>229</v>
      </c>
      <c r="AW354" s="144" t="s">
        <v>228</v>
      </c>
      <c r="AX354" s="134" t="s">
        <v>200</v>
      </c>
      <c r="AY354" s="134" t="s">
        <v>224</v>
      </c>
      <c r="AZ354" s="134" t="s">
        <v>207</v>
      </c>
      <c r="BA354" s="135">
        <v>0.5</v>
      </c>
      <c r="BB354" s="145">
        <v>194810</v>
      </c>
    </row>
    <row r="355" spans="48:54" x14ac:dyDescent="0.15">
      <c r="AV355" s="143" t="s">
        <v>229</v>
      </c>
      <c r="AW355" s="144" t="s">
        <v>228</v>
      </c>
      <c r="AX355" s="134" t="s">
        <v>200</v>
      </c>
      <c r="AY355" s="134" t="s">
        <v>224</v>
      </c>
      <c r="AZ355" s="134" t="s">
        <v>225</v>
      </c>
      <c r="BA355" s="135">
        <v>1</v>
      </c>
      <c r="BB355" s="145">
        <v>262570</v>
      </c>
    </row>
    <row r="356" spans="48:54" x14ac:dyDescent="0.15">
      <c r="AV356" s="143" t="s">
        <v>229</v>
      </c>
      <c r="AW356" s="144" t="s">
        <v>228</v>
      </c>
      <c r="AX356" s="134" t="s">
        <v>200</v>
      </c>
      <c r="AY356" s="134" t="s">
        <v>224</v>
      </c>
      <c r="AZ356" s="134" t="s">
        <v>225</v>
      </c>
      <c r="BA356" s="135">
        <v>0.75</v>
      </c>
      <c r="BB356" s="145">
        <v>244960</v>
      </c>
    </row>
    <row r="357" spans="48:54" x14ac:dyDescent="0.15">
      <c r="AV357" s="143" t="s">
        <v>229</v>
      </c>
      <c r="AW357" s="144" t="s">
        <v>228</v>
      </c>
      <c r="AX357" s="134" t="s">
        <v>200</v>
      </c>
      <c r="AY357" s="134" t="s">
        <v>224</v>
      </c>
      <c r="AZ357" s="134" t="s">
        <v>225</v>
      </c>
      <c r="BA357" s="135">
        <v>0.5</v>
      </c>
      <c r="BB357" s="145">
        <v>233770</v>
      </c>
    </row>
    <row r="358" spans="48:54" x14ac:dyDescent="0.15">
      <c r="AV358" s="143" t="s">
        <v>229</v>
      </c>
      <c r="AW358" s="144" t="s">
        <v>228</v>
      </c>
      <c r="AX358" s="134" t="s">
        <v>201</v>
      </c>
      <c r="AY358" s="134" t="s">
        <v>224</v>
      </c>
      <c r="AZ358" s="134" t="s">
        <v>207</v>
      </c>
      <c r="BA358" s="135">
        <v>1</v>
      </c>
      <c r="BB358" s="145">
        <v>298500</v>
      </c>
    </row>
    <row r="359" spans="48:54" x14ac:dyDescent="0.15">
      <c r="AV359" s="143" t="s">
        <v>229</v>
      </c>
      <c r="AW359" s="144" t="s">
        <v>228</v>
      </c>
      <c r="AX359" s="134" t="s">
        <v>201</v>
      </c>
      <c r="AY359" s="134" t="s">
        <v>224</v>
      </c>
      <c r="AZ359" s="134" t="s">
        <v>207</v>
      </c>
      <c r="BA359" s="135">
        <v>0.75</v>
      </c>
      <c r="BB359" s="145">
        <v>274860</v>
      </c>
    </row>
    <row r="360" spans="48:54" x14ac:dyDescent="0.15">
      <c r="AV360" s="143" t="s">
        <v>229</v>
      </c>
      <c r="AW360" s="144" t="s">
        <v>228</v>
      </c>
      <c r="AX360" s="134" t="s">
        <v>201</v>
      </c>
      <c r="AY360" s="134" t="s">
        <v>224</v>
      </c>
      <c r="AZ360" s="134" t="s">
        <v>207</v>
      </c>
      <c r="BA360" s="135">
        <v>0.5</v>
      </c>
      <c r="BB360" s="145">
        <v>256740</v>
      </c>
    </row>
    <row r="361" spans="48:54" x14ac:dyDescent="0.15">
      <c r="AV361" s="143" t="s">
        <v>229</v>
      </c>
      <c r="AW361" s="144" t="s">
        <v>228</v>
      </c>
      <c r="AX361" s="134" t="s">
        <v>201</v>
      </c>
      <c r="AY361" s="134" t="s">
        <v>224</v>
      </c>
      <c r="AZ361" s="134" t="s">
        <v>225</v>
      </c>
      <c r="BA361" s="135">
        <v>1</v>
      </c>
      <c r="BB361" s="145">
        <v>358200</v>
      </c>
    </row>
    <row r="362" spans="48:54" x14ac:dyDescent="0.15">
      <c r="AV362" s="143" t="s">
        <v>229</v>
      </c>
      <c r="AW362" s="144" t="s">
        <v>228</v>
      </c>
      <c r="AX362" s="134" t="s">
        <v>201</v>
      </c>
      <c r="AY362" s="134" t="s">
        <v>224</v>
      </c>
      <c r="AZ362" s="134" t="s">
        <v>225</v>
      </c>
      <c r="BA362" s="135">
        <v>0.75</v>
      </c>
      <c r="BB362" s="145">
        <v>329830</v>
      </c>
    </row>
    <row r="363" spans="48:54" x14ac:dyDescent="0.15">
      <c r="AV363" s="143" t="s">
        <v>229</v>
      </c>
      <c r="AW363" s="144" t="s">
        <v>228</v>
      </c>
      <c r="AX363" s="134" t="s">
        <v>201</v>
      </c>
      <c r="AY363" s="134" t="s">
        <v>224</v>
      </c>
      <c r="AZ363" s="134" t="s">
        <v>225</v>
      </c>
      <c r="BA363" s="135">
        <v>0.5</v>
      </c>
      <c r="BB363" s="145">
        <v>308090</v>
      </c>
    </row>
    <row r="364" spans="48:54" x14ac:dyDescent="0.15">
      <c r="AV364" s="143" t="s">
        <v>229</v>
      </c>
      <c r="AW364" s="144" t="s">
        <v>145</v>
      </c>
      <c r="AX364" s="134" t="s">
        <v>198</v>
      </c>
      <c r="AY364" s="134" t="s">
        <v>224</v>
      </c>
      <c r="AZ364" s="134" t="s">
        <v>207</v>
      </c>
      <c r="BA364" s="135">
        <v>1</v>
      </c>
      <c r="BB364" s="145">
        <v>104260</v>
      </c>
    </row>
    <row r="365" spans="48:54" x14ac:dyDescent="0.15">
      <c r="AV365" s="143" t="s">
        <v>229</v>
      </c>
      <c r="AW365" s="144" t="s">
        <v>145</v>
      </c>
      <c r="AX365" s="134" t="s">
        <v>198</v>
      </c>
      <c r="AY365" s="134" t="s">
        <v>224</v>
      </c>
      <c r="AZ365" s="134" t="s">
        <v>207</v>
      </c>
      <c r="BA365" s="135">
        <v>0.75</v>
      </c>
      <c r="BB365" s="145">
        <v>98910</v>
      </c>
    </row>
    <row r="366" spans="48:54" x14ac:dyDescent="0.15">
      <c r="AV366" s="143" t="s">
        <v>229</v>
      </c>
      <c r="AW366" s="144" t="s">
        <v>145</v>
      </c>
      <c r="AX366" s="134" t="s">
        <v>198</v>
      </c>
      <c r="AY366" s="134" t="s">
        <v>224</v>
      </c>
      <c r="AZ366" s="134" t="s">
        <v>207</v>
      </c>
      <c r="BA366" s="135">
        <v>0.5</v>
      </c>
      <c r="BB366" s="145">
        <v>95390</v>
      </c>
    </row>
    <row r="367" spans="48:54" x14ac:dyDescent="0.15">
      <c r="AV367" s="143" t="s">
        <v>229</v>
      </c>
      <c r="AW367" s="144" t="s">
        <v>145</v>
      </c>
      <c r="AX367" s="134" t="s">
        <v>198</v>
      </c>
      <c r="AY367" s="134" t="s">
        <v>224</v>
      </c>
      <c r="AZ367" s="134" t="s">
        <v>225</v>
      </c>
      <c r="BA367" s="135">
        <v>1</v>
      </c>
      <c r="BB367" s="145">
        <v>125110</v>
      </c>
    </row>
    <row r="368" spans="48:54" x14ac:dyDescent="0.15">
      <c r="AV368" s="143" t="s">
        <v>229</v>
      </c>
      <c r="AW368" s="144" t="s">
        <v>145</v>
      </c>
      <c r="AX368" s="134" t="s">
        <v>198</v>
      </c>
      <c r="AY368" s="134" t="s">
        <v>224</v>
      </c>
      <c r="AZ368" s="134" t="s">
        <v>225</v>
      </c>
      <c r="BA368" s="135">
        <v>0.75</v>
      </c>
      <c r="BB368" s="145">
        <v>118700</v>
      </c>
    </row>
    <row r="369" spans="48:54" x14ac:dyDescent="0.15">
      <c r="AV369" s="143" t="s">
        <v>229</v>
      </c>
      <c r="AW369" s="144" t="s">
        <v>145</v>
      </c>
      <c r="AX369" s="134" t="s">
        <v>198</v>
      </c>
      <c r="AY369" s="134" t="s">
        <v>224</v>
      </c>
      <c r="AZ369" s="134" t="s">
        <v>225</v>
      </c>
      <c r="BA369" s="135">
        <v>0.5</v>
      </c>
      <c r="BB369" s="145">
        <v>114470</v>
      </c>
    </row>
    <row r="370" spans="48:54" x14ac:dyDescent="0.15">
      <c r="AV370" s="143" t="s">
        <v>229</v>
      </c>
      <c r="AW370" s="144" t="s">
        <v>145</v>
      </c>
      <c r="AX370" s="134" t="s">
        <v>199</v>
      </c>
      <c r="AY370" s="134" t="s">
        <v>224</v>
      </c>
      <c r="AZ370" s="134" t="s">
        <v>207</v>
      </c>
      <c r="BA370" s="135">
        <v>1</v>
      </c>
      <c r="BB370" s="145">
        <v>112170</v>
      </c>
    </row>
    <row r="371" spans="48:54" x14ac:dyDescent="0.15">
      <c r="AV371" s="143" t="s">
        <v>229</v>
      </c>
      <c r="AW371" s="144" t="s">
        <v>145</v>
      </c>
      <c r="AX371" s="134" t="s">
        <v>199</v>
      </c>
      <c r="AY371" s="134" t="s">
        <v>224</v>
      </c>
      <c r="AZ371" s="134" t="s">
        <v>207</v>
      </c>
      <c r="BA371" s="135">
        <v>0.75</v>
      </c>
      <c r="BB371" s="145">
        <v>105910</v>
      </c>
    </row>
    <row r="372" spans="48:54" x14ac:dyDescent="0.15">
      <c r="AV372" s="143" t="s">
        <v>229</v>
      </c>
      <c r="AW372" s="144" t="s">
        <v>145</v>
      </c>
      <c r="AX372" s="134" t="s">
        <v>199</v>
      </c>
      <c r="AY372" s="134" t="s">
        <v>224</v>
      </c>
      <c r="AZ372" s="134" t="s">
        <v>207</v>
      </c>
      <c r="BA372" s="135">
        <v>0.5</v>
      </c>
      <c r="BB372" s="145">
        <v>101490</v>
      </c>
    </row>
    <row r="373" spans="48:54" x14ac:dyDescent="0.15">
      <c r="AV373" s="143" t="s">
        <v>229</v>
      </c>
      <c r="AW373" s="144" t="s">
        <v>145</v>
      </c>
      <c r="AX373" s="134" t="s">
        <v>199</v>
      </c>
      <c r="AY373" s="134" t="s">
        <v>224</v>
      </c>
      <c r="AZ373" s="134" t="s">
        <v>225</v>
      </c>
      <c r="BA373" s="135">
        <v>1</v>
      </c>
      <c r="BB373" s="145">
        <v>134600</v>
      </c>
    </row>
    <row r="374" spans="48:54" x14ac:dyDescent="0.15">
      <c r="AV374" s="143" t="s">
        <v>229</v>
      </c>
      <c r="AW374" s="144" t="s">
        <v>145</v>
      </c>
      <c r="AX374" s="134" t="s">
        <v>199</v>
      </c>
      <c r="AY374" s="134" t="s">
        <v>224</v>
      </c>
      <c r="AZ374" s="134" t="s">
        <v>225</v>
      </c>
      <c r="BA374" s="135">
        <v>0.75</v>
      </c>
      <c r="BB374" s="145">
        <v>127080</v>
      </c>
    </row>
    <row r="375" spans="48:54" x14ac:dyDescent="0.15">
      <c r="AV375" s="143" t="s">
        <v>229</v>
      </c>
      <c r="AW375" s="144" t="s">
        <v>145</v>
      </c>
      <c r="AX375" s="134" t="s">
        <v>199</v>
      </c>
      <c r="AY375" s="134" t="s">
        <v>224</v>
      </c>
      <c r="AZ375" s="134" t="s">
        <v>225</v>
      </c>
      <c r="BA375" s="135">
        <v>0.5</v>
      </c>
      <c r="BB375" s="145">
        <v>121790</v>
      </c>
    </row>
    <row r="376" spans="48:54" x14ac:dyDescent="0.15">
      <c r="AV376" s="143" t="s">
        <v>229</v>
      </c>
      <c r="AW376" s="144" t="s">
        <v>145</v>
      </c>
      <c r="AX376" s="134" t="s">
        <v>200</v>
      </c>
      <c r="AY376" s="134" t="s">
        <v>224</v>
      </c>
      <c r="AZ376" s="134" t="s">
        <v>207</v>
      </c>
      <c r="BA376" s="135">
        <v>1</v>
      </c>
      <c r="BB376" s="145">
        <v>170930</v>
      </c>
    </row>
    <row r="377" spans="48:54" x14ac:dyDescent="0.15">
      <c r="AV377" s="143" t="s">
        <v>229</v>
      </c>
      <c r="AW377" s="144" t="s">
        <v>145</v>
      </c>
      <c r="AX377" s="134" t="s">
        <v>200</v>
      </c>
      <c r="AY377" s="134" t="s">
        <v>224</v>
      </c>
      <c r="AZ377" s="134" t="s">
        <v>207</v>
      </c>
      <c r="BA377" s="135">
        <v>0.75</v>
      </c>
      <c r="BB377" s="145">
        <v>158430</v>
      </c>
    </row>
    <row r="378" spans="48:54" x14ac:dyDescent="0.15">
      <c r="AV378" s="143" t="s">
        <v>229</v>
      </c>
      <c r="AW378" s="144" t="s">
        <v>145</v>
      </c>
      <c r="AX378" s="134" t="s">
        <v>200</v>
      </c>
      <c r="AY378" s="134" t="s">
        <v>224</v>
      </c>
      <c r="AZ378" s="134" t="s">
        <v>207</v>
      </c>
      <c r="BA378" s="135">
        <v>0.5</v>
      </c>
      <c r="BB378" s="145">
        <v>147890</v>
      </c>
    </row>
    <row r="379" spans="48:54" x14ac:dyDescent="0.15">
      <c r="AV379" s="143" t="s">
        <v>229</v>
      </c>
      <c r="AW379" s="144" t="s">
        <v>145</v>
      </c>
      <c r="AX379" s="134" t="s">
        <v>200</v>
      </c>
      <c r="AY379" s="134" t="s">
        <v>224</v>
      </c>
      <c r="AZ379" s="134" t="s">
        <v>225</v>
      </c>
      <c r="BA379" s="135">
        <v>1</v>
      </c>
      <c r="BB379" s="145">
        <v>205110</v>
      </c>
    </row>
    <row r="380" spans="48:54" x14ac:dyDescent="0.15">
      <c r="AV380" s="143" t="s">
        <v>229</v>
      </c>
      <c r="AW380" s="144" t="s">
        <v>145</v>
      </c>
      <c r="AX380" s="134" t="s">
        <v>200</v>
      </c>
      <c r="AY380" s="134" t="s">
        <v>224</v>
      </c>
      <c r="AZ380" s="134" t="s">
        <v>225</v>
      </c>
      <c r="BA380" s="135">
        <v>0.75</v>
      </c>
      <c r="BB380" s="145">
        <v>190120</v>
      </c>
    </row>
    <row r="381" spans="48:54" x14ac:dyDescent="0.15">
      <c r="AV381" s="143" t="s">
        <v>229</v>
      </c>
      <c r="AW381" s="144" t="s">
        <v>145</v>
      </c>
      <c r="AX381" s="134" t="s">
        <v>200</v>
      </c>
      <c r="AY381" s="134" t="s">
        <v>224</v>
      </c>
      <c r="AZ381" s="134" t="s">
        <v>225</v>
      </c>
      <c r="BA381" s="135">
        <v>0.5</v>
      </c>
      <c r="BB381" s="145">
        <v>177460</v>
      </c>
    </row>
    <row r="382" spans="48:54" x14ac:dyDescent="0.15">
      <c r="AV382" s="143" t="s">
        <v>229</v>
      </c>
      <c r="AW382" s="144" t="s">
        <v>145</v>
      </c>
      <c r="AX382" s="134" t="s">
        <v>201</v>
      </c>
      <c r="AY382" s="134" t="s">
        <v>224</v>
      </c>
      <c r="AZ382" s="134" t="s">
        <v>207</v>
      </c>
      <c r="BA382" s="135">
        <v>1</v>
      </c>
      <c r="BB382" s="145">
        <v>250610</v>
      </c>
    </row>
    <row r="383" spans="48:54" x14ac:dyDescent="0.15">
      <c r="AV383" s="143" t="s">
        <v>229</v>
      </c>
      <c r="AW383" s="144" t="s">
        <v>145</v>
      </c>
      <c r="AX383" s="134" t="s">
        <v>201</v>
      </c>
      <c r="AY383" s="134" t="s">
        <v>224</v>
      </c>
      <c r="AZ383" s="134" t="s">
        <v>207</v>
      </c>
      <c r="BA383" s="135">
        <v>0.75</v>
      </c>
      <c r="BB383" s="145">
        <v>229150</v>
      </c>
    </row>
    <row r="384" spans="48:54" x14ac:dyDescent="0.15">
      <c r="AV384" s="143" t="s">
        <v>229</v>
      </c>
      <c r="AW384" s="144" t="s">
        <v>145</v>
      </c>
      <c r="AX384" s="134" t="s">
        <v>201</v>
      </c>
      <c r="AY384" s="134" t="s">
        <v>224</v>
      </c>
      <c r="AZ384" s="134" t="s">
        <v>207</v>
      </c>
      <c r="BA384" s="135">
        <v>0.5</v>
      </c>
      <c r="BB384" s="145">
        <v>209820</v>
      </c>
    </row>
    <row r="385" spans="48:54" x14ac:dyDescent="0.15">
      <c r="AV385" s="143" t="s">
        <v>229</v>
      </c>
      <c r="AW385" s="144" t="s">
        <v>145</v>
      </c>
      <c r="AX385" s="134" t="s">
        <v>201</v>
      </c>
      <c r="AY385" s="134" t="s">
        <v>224</v>
      </c>
      <c r="AZ385" s="134" t="s">
        <v>225</v>
      </c>
      <c r="BA385" s="135">
        <v>1</v>
      </c>
      <c r="BB385" s="145">
        <v>300730</v>
      </c>
    </row>
    <row r="386" spans="48:54" x14ac:dyDescent="0.15">
      <c r="AV386" s="143" t="s">
        <v>229</v>
      </c>
      <c r="AW386" s="144" t="s">
        <v>145</v>
      </c>
      <c r="AX386" s="134" t="s">
        <v>201</v>
      </c>
      <c r="AY386" s="134" t="s">
        <v>224</v>
      </c>
      <c r="AZ386" s="134" t="s">
        <v>225</v>
      </c>
      <c r="BA386" s="135">
        <v>0.75</v>
      </c>
      <c r="BB386" s="145">
        <v>274990</v>
      </c>
    </row>
    <row r="387" spans="48:54" x14ac:dyDescent="0.15">
      <c r="AV387" s="143" t="s">
        <v>229</v>
      </c>
      <c r="AW387" s="144" t="s">
        <v>145</v>
      </c>
      <c r="AX387" s="134" t="s">
        <v>201</v>
      </c>
      <c r="AY387" s="134" t="s">
        <v>224</v>
      </c>
      <c r="AZ387" s="134" t="s">
        <v>225</v>
      </c>
      <c r="BA387" s="135">
        <v>0.5</v>
      </c>
      <c r="BB387" s="145">
        <v>251780</v>
      </c>
    </row>
    <row r="388" spans="48:54" x14ac:dyDescent="0.15">
      <c r="AV388" s="143" t="s">
        <v>229</v>
      </c>
      <c r="AW388" s="144" t="s">
        <v>146</v>
      </c>
      <c r="AX388" s="134" t="s">
        <v>198</v>
      </c>
      <c r="AY388" s="134" t="s">
        <v>224</v>
      </c>
      <c r="AZ388" s="134" t="s">
        <v>207</v>
      </c>
      <c r="BA388" s="135">
        <v>1</v>
      </c>
      <c r="BB388" s="145">
        <v>94030</v>
      </c>
    </row>
    <row r="389" spans="48:54" x14ac:dyDescent="0.15">
      <c r="AV389" s="143" t="s">
        <v>229</v>
      </c>
      <c r="AW389" s="144" t="s">
        <v>146</v>
      </c>
      <c r="AX389" s="134" t="s">
        <v>198</v>
      </c>
      <c r="AY389" s="134" t="s">
        <v>224</v>
      </c>
      <c r="AZ389" s="134" t="s">
        <v>207</v>
      </c>
      <c r="BA389" s="135">
        <v>0.75</v>
      </c>
      <c r="BB389" s="145">
        <v>92600</v>
      </c>
    </row>
    <row r="390" spans="48:54" x14ac:dyDescent="0.15">
      <c r="AV390" s="143" t="s">
        <v>229</v>
      </c>
      <c r="AW390" s="144" t="s">
        <v>146</v>
      </c>
      <c r="AX390" s="134" t="s">
        <v>198</v>
      </c>
      <c r="AY390" s="134" t="s">
        <v>224</v>
      </c>
      <c r="AZ390" s="134" t="s">
        <v>207</v>
      </c>
      <c r="BA390" s="135">
        <v>0.5</v>
      </c>
      <c r="BB390" s="145">
        <v>89420</v>
      </c>
    </row>
    <row r="391" spans="48:54" x14ac:dyDescent="0.15">
      <c r="AV391" s="143" t="s">
        <v>229</v>
      </c>
      <c r="AW391" s="144" t="s">
        <v>146</v>
      </c>
      <c r="AX391" s="134" t="s">
        <v>198</v>
      </c>
      <c r="AY391" s="134" t="s">
        <v>224</v>
      </c>
      <c r="AZ391" s="134" t="s">
        <v>225</v>
      </c>
      <c r="BA391" s="135">
        <v>1</v>
      </c>
      <c r="BB391" s="145">
        <v>112840</v>
      </c>
    </row>
    <row r="392" spans="48:54" x14ac:dyDescent="0.15">
      <c r="AV392" s="143" t="s">
        <v>229</v>
      </c>
      <c r="AW392" s="144" t="s">
        <v>146</v>
      </c>
      <c r="AX392" s="134" t="s">
        <v>198</v>
      </c>
      <c r="AY392" s="134" t="s">
        <v>224</v>
      </c>
      <c r="AZ392" s="134" t="s">
        <v>225</v>
      </c>
      <c r="BA392" s="135">
        <v>0.75</v>
      </c>
      <c r="BB392" s="145">
        <v>111120</v>
      </c>
    </row>
    <row r="393" spans="48:54" x14ac:dyDescent="0.15">
      <c r="AV393" s="143" t="s">
        <v>229</v>
      </c>
      <c r="AW393" s="144" t="s">
        <v>146</v>
      </c>
      <c r="AX393" s="134" t="s">
        <v>198</v>
      </c>
      <c r="AY393" s="134" t="s">
        <v>224</v>
      </c>
      <c r="AZ393" s="134" t="s">
        <v>225</v>
      </c>
      <c r="BA393" s="135">
        <v>0.5</v>
      </c>
      <c r="BB393" s="145">
        <v>107300</v>
      </c>
    </row>
    <row r="394" spans="48:54" x14ac:dyDescent="0.15">
      <c r="AV394" s="143" t="s">
        <v>229</v>
      </c>
      <c r="AW394" s="144" t="s">
        <v>146</v>
      </c>
      <c r="AX394" s="134" t="s">
        <v>199</v>
      </c>
      <c r="AY394" s="134" t="s">
        <v>224</v>
      </c>
      <c r="AZ394" s="134" t="s">
        <v>207</v>
      </c>
      <c r="BA394" s="135">
        <v>1</v>
      </c>
      <c r="BB394" s="145">
        <v>101940</v>
      </c>
    </row>
    <row r="395" spans="48:54" x14ac:dyDescent="0.15">
      <c r="AV395" s="143" t="s">
        <v>229</v>
      </c>
      <c r="AW395" s="144" t="s">
        <v>146</v>
      </c>
      <c r="AX395" s="134" t="s">
        <v>199</v>
      </c>
      <c r="AY395" s="134" t="s">
        <v>224</v>
      </c>
      <c r="AZ395" s="134" t="s">
        <v>207</v>
      </c>
      <c r="BA395" s="135">
        <v>0.75</v>
      </c>
      <c r="BB395" s="145">
        <v>99590</v>
      </c>
    </row>
    <row r="396" spans="48:54" x14ac:dyDescent="0.15">
      <c r="AV396" s="143" t="s">
        <v>229</v>
      </c>
      <c r="AW396" s="144" t="s">
        <v>146</v>
      </c>
      <c r="AX396" s="134" t="s">
        <v>199</v>
      </c>
      <c r="AY396" s="134" t="s">
        <v>224</v>
      </c>
      <c r="AZ396" s="134" t="s">
        <v>207</v>
      </c>
      <c r="BA396" s="135">
        <v>0.5</v>
      </c>
      <c r="BB396" s="145">
        <v>95520</v>
      </c>
    </row>
    <row r="397" spans="48:54" x14ac:dyDescent="0.15">
      <c r="AV397" s="143" t="s">
        <v>229</v>
      </c>
      <c r="AW397" s="144" t="s">
        <v>146</v>
      </c>
      <c r="AX397" s="134" t="s">
        <v>199</v>
      </c>
      <c r="AY397" s="134" t="s">
        <v>224</v>
      </c>
      <c r="AZ397" s="134" t="s">
        <v>225</v>
      </c>
      <c r="BA397" s="135">
        <v>1</v>
      </c>
      <c r="BB397" s="145">
        <v>122330</v>
      </c>
    </row>
    <row r="398" spans="48:54" x14ac:dyDescent="0.15">
      <c r="AV398" s="143" t="s">
        <v>229</v>
      </c>
      <c r="AW398" s="144" t="s">
        <v>146</v>
      </c>
      <c r="AX398" s="134" t="s">
        <v>199</v>
      </c>
      <c r="AY398" s="134" t="s">
        <v>224</v>
      </c>
      <c r="AZ398" s="134" t="s">
        <v>225</v>
      </c>
      <c r="BA398" s="135">
        <v>0.75</v>
      </c>
      <c r="BB398" s="145">
        <v>119520</v>
      </c>
    </row>
    <row r="399" spans="48:54" x14ac:dyDescent="0.15">
      <c r="AV399" s="143" t="s">
        <v>229</v>
      </c>
      <c r="AW399" s="144" t="s">
        <v>146</v>
      </c>
      <c r="AX399" s="134" t="s">
        <v>199</v>
      </c>
      <c r="AY399" s="134" t="s">
        <v>224</v>
      </c>
      <c r="AZ399" s="134" t="s">
        <v>225</v>
      </c>
      <c r="BA399" s="135">
        <v>0.5</v>
      </c>
      <c r="BB399" s="145">
        <v>114620</v>
      </c>
    </row>
    <row r="400" spans="48:54" x14ac:dyDescent="0.15">
      <c r="AV400" s="143" t="s">
        <v>229</v>
      </c>
      <c r="AW400" s="144" t="s">
        <v>146</v>
      </c>
      <c r="AX400" s="134" t="s">
        <v>200</v>
      </c>
      <c r="AY400" s="134" t="s">
        <v>224</v>
      </c>
      <c r="AZ400" s="134" t="s">
        <v>207</v>
      </c>
      <c r="BA400" s="135">
        <v>1</v>
      </c>
      <c r="BB400" s="145">
        <v>160700</v>
      </c>
    </row>
    <row r="401" spans="48:54" x14ac:dyDescent="0.15">
      <c r="AV401" s="143" t="s">
        <v>229</v>
      </c>
      <c r="AW401" s="144" t="s">
        <v>146</v>
      </c>
      <c r="AX401" s="134" t="s">
        <v>200</v>
      </c>
      <c r="AY401" s="134" t="s">
        <v>224</v>
      </c>
      <c r="AZ401" s="134" t="s">
        <v>207</v>
      </c>
      <c r="BA401" s="135">
        <v>0.75</v>
      </c>
      <c r="BB401" s="145">
        <v>152120</v>
      </c>
    </row>
    <row r="402" spans="48:54" x14ac:dyDescent="0.15">
      <c r="AV402" s="143" t="s">
        <v>229</v>
      </c>
      <c r="AW402" s="144" t="s">
        <v>146</v>
      </c>
      <c r="AX402" s="134" t="s">
        <v>200</v>
      </c>
      <c r="AY402" s="134" t="s">
        <v>224</v>
      </c>
      <c r="AZ402" s="134" t="s">
        <v>207</v>
      </c>
      <c r="BA402" s="135">
        <v>0.5</v>
      </c>
      <c r="BB402" s="145">
        <v>141920</v>
      </c>
    </row>
    <row r="403" spans="48:54" x14ac:dyDescent="0.15">
      <c r="AV403" s="143" t="s">
        <v>229</v>
      </c>
      <c r="AW403" s="144" t="s">
        <v>146</v>
      </c>
      <c r="AX403" s="134" t="s">
        <v>200</v>
      </c>
      <c r="AY403" s="134" t="s">
        <v>224</v>
      </c>
      <c r="AZ403" s="134" t="s">
        <v>225</v>
      </c>
      <c r="BA403" s="135">
        <v>1</v>
      </c>
      <c r="BB403" s="145">
        <v>192840</v>
      </c>
    </row>
    <row r="404" spans="48:54" x14ac:dyDescent="0.15">
      <c r="AV404" s="143" t="s">
        <v>229</v>
      </c>
      <c r="AW404" s="144" t="s">
        <v>146</v>
      </c>
      <c r="AX404" s="134" t="s">
        <v>200</v>
      </c>
      <c r="AY404" s="134" t="s">
        <v>224</v>
      </c>
      <c r="AZ404" s="134" t="s">
        <v>225</v>
      </c>
      <c r="BA404" s="135">
        <v>0.75</v>
      </c>
      <c r="BB404" s="145">
        <v>182540</v>
      </c>
    </row>
    <row r="405" spans="48:54" x14ac:dyDescent="0.15">
      <c r="AV405" s="143" t="s">
        <v>229</v>
      </c>
      <c r="AW405" s="144" t="s">
        <v>146</v>
      </c>
      <c r="AX405" s="134" t="s">
        <v>200</v>
      </c>
      <c r="AY405" s="134" t="s">
        <v>224</v>
      </c>
      <c r="AZ405" s="134" t="s">
        <v>225</v>
      </c>
      <c r="BA405" s="135">
        <v>0.5</v>
      </c>
      <c r="BB405" s="145">
        <v>170290</v>
      </c>
    </row>
    <row r="406" spans="48:54" x14ac:dyDescent="0.15">
      <c r="AV406" s="143" t="s">
        <v>229</v>
      </c>
      <c r="AW406" s="144" t="s">
        <v>146</v>
      </c>
      <c r="AX406" s="134" t="s">
        <v>201</v>
      </c>
      <c r="AY406" s="134" t="s">
        <v>224</v>
      </c>
      <c r="AZ406" s="134" t="s">
        <v>207</v>
      </c>
      <c r="BA406" s="135">
        <v>1</v>
      </c>
      <c r="BB406" s="145">
        <v>240390</v>
      </c>
    </row>
    <row r="407" spans="48:54" x14ac:dyDescent="0.15">
      <c r="AV407" s="143" t="s">
        <v>229</v>
      </c>
      <c r="AW407" s="144" t="s">
        <v>146</v>
      </c>
      <c r="AX407" s="134" t="s">
        <v>201</v>
      </c>
      <c r="AY407" s="134" t="s">
        <v>224</v>
      </c>
      <c r="AZ407" s="134" t="s">
        <v>207</v>
      </c>
      <c r="BA407" s="135">
        <v>0.75</v>
      </c>
      <c r="BB407" s="145">
        <v>222840</v>
      </c>
    </row>
    <row r="408" spans="48:54" x14ac:dyDescent="0.15">
      <c r="AV408" s="143" t="s">
        <v>229</v>
      </c>
      <c r="AW408" s="144" t="s">
        <v>146</v>
      </c>
      <c r="AX408" s="134" t="s">
        <v>201</v>
      </c>
      <c r="AY408" s="134" t="s">
        <v>224</v>
      </c>
      <c r="AZ408" s="134" t="s">
        <v>207</v>
      </c>
      <c r="BA408" s="135">
        <v>0.5</v>
      </c>
      <c r="BB408" s="145">
        <v>203850</v>
      </c>
    </row>
    <row r="409" spans="48:54" x14ac:dyDescent="0.15">
      <c r="AV409" s="143" t="s">
        <v>229</v>
      </c>
      <c r="AW409" s="144" t="s">
        <v>146</v>
      </c>
      <c r="AX409" s="134" t="s">
        <v>201</v>
      </c>
      <c r="AY409" s="134" t="s">
        <v>224</v>
      </c>
      <c r="AZ409" s="134" t="s">
        <v>225</v>
      </c>
      <c r="BA409" s="135">
        <v>1</v>
      </c>
      <c r="BB409" s="145">
        <v>288460</v>
      </c>
    </row>
    <row r="410" spans="48:54" x14ac:dyDescent="0.15">
      <c r="AV410" s="143" t="s">
        <v>229</v>
      </c>
      <c r="AW410" s="144" t="s">
        <v>146</v>
      </c>
      <c r="AX410" s="134" t="s">
        <v>201</v>
      </c>
      <c r="AY410" s="134" t="s">
        <v>224</v>
      </c>
      <c r="AZ410" s="134" t="s">
        <v>225</v>
      </c>
      <c r="BA410" s="135">
        <v>0.75</v>
      </c>
      <c r="BB410" s="145">
        <v>267410</v>
      </c>
    </row>
    <row r="411" spans="48:54" x14ac:dyDescent="0.15">
      <c r="AV411" s="143" t="s">
        <v>229</v>
      </c>
      <c r="AW411" s="144" t="s">
        <v>146</v>
      </c>
      <c r="AX411" s="134" t="s">
        <v>201</v>
      </c>
      <c r="AY411" s="134" t="s">
        <v>224</v>
      </c>
      <c r="AZ411" s="134" t="s">
        <v>225</v>
      </c>
      <c r="BA411" s="135">
        <v>0.5</v>
      </c>
      <c r="BB411" s="145">
        <v>244610</v>
      </c>
    </row>
    <row r="412" spans="48:54" x14ac:dyDescent="0.15">
      <c r="AV412" s="143" t="s">
        <v>229</v>
      </c>
      <c r="AW412" s="144" t="s">
        <v>147</v>
      </c>
      <c r="AX412" s="134" t="s">
        <v>198</v>
      </c>
      <c r="AY412" s="134" t="s">
        <v>224</v>
      </c>
      <c r="AZ412" s="134" t="s">
        <v>207</v>
      </c>
      <c r="BA412" s="135">
        <v>1</v>
      </c>
      <c r="BB412" s="145">
        <v>76150</v>
      </c>
    </row>
    <row r="413" spans="48:54" x14ac:dyDescent="0.15">
      <c r="AV413" s="143" t="s">
        <v>229</v>
      </c>
      <c r="AW413" s="144" t="s">
        <v>147</v>
      </c>
      <c r="AX413" s="134" t="s">
        <v>198</v>
      </c>
      <c r="AY413" s="134" t="s">
        <v>224</v>
      </c>
      <c r="AZ413" s="134" t="s">
        <v>207</v>
      </c>
      <c r="BA413" s="135">
        <v>0.75</v>
      </c>
      <c r="BB413" s="145">
        <v>73650</v>
      </c>
    </row>
    <row r="414" spans="48:54" x14ac:dyDescent="0.15">
      <c r="AV414" s="143" t="s">
        <v>229</v>
      </c>
      <c r="AW414" s="144" t="s">
        <v>147</v>
      </c>
      <c r="AX414" s="134" t="s">
        <v>198</v>
      </c>
      <c r="AY414" s="134" t="s">
        <v>224</v>
      </c>
      <c r="AZ414" s="134" t="s">
        <v>207</v>
      </c>
      <c r="BA414" s="135">
        <v>0.5</v>
      </c>
      <c r="BB414" s="145">
        <v>70680</v>
      </c>
    </row>
    <row r="415" spans="48:54" x14ac:dyDescent="0.15">
      <c r="AV415" s="143" t="s">
        <v>229</v>
      </c>
      <c r="AW415" s="144" t="s">
        <v>147</v>
      </c>
      <c r="AX415" s="134" t="s">
        <v>198</v>
      </c>
      <c r="AY415" s="134" t="s">
        <v>224</v>
      </c>
      <c r="AZ415" s="134" t="s">
        <v>225</v>
      </c>
      <c r="BA415" s="135">
        <v>1</v>
      </c>
      <c r="BB415" s="145">
        <v>91370</v>
      </c>
    </row>
    <row r="416" spans="48:54" x14ac:dyDescent="0.15">
      <c r="AV416" s="143" t="s">
        <v>229</v>
      </c>
      <c r="AW416" s="144" t="s">
        <v>147</v>
      </c>
      <c r="AX416" s="134" t="s">
        <v>198</v>
      </c>
      <c r="AY416" s="134" t="s">
        <v>224</v>
      </c>
      <c r="AZ416" s="134" t="s">
        <v>225</v>
      </c>
      <c r="BA416" s="135">
        <v>0.75</v>
      </c>
      <c r="BB416" s="145">
        <v>88380</v>
      </c>
    </row>
    <row r="417" spans="48:54" x14ac:dyDescent="0.15">
      <c r="AV417" s="143" t="s">
        <v>229</v>
      </c>
      <c r="AW417" s="144" t="s">
        <v>147</v>
      </c>
      <c r="AX417" s="134" t="s">
        <v>198</v>
      </c>
      <c r="AY417" s="134" t="s">
        <v>224</v>
      </c>
      <c r="AZ417" s="134" t="s">
        <v>225</v>
      </c>
      <c r="BA417" s="135">
        <v>0.5</v>
      </c>
      <c r="BB417" s="145">
        <v>84810</v>
      </c>
    </row>
    <row r="418" spans="48:54" x14ac:dyDescent="0.15">
      <c r="AV418" s="143" t="s">
        <v>229</v>
      </c>
      <c r="AW418" s="144" t="s">
        <v>147</v>
      </c>
      <c r="AX418" s="134" t="s">
        <v>199</v>
      </c>
      <c r="AY418" s="134" t="s">
        <v>224</v>
      </c>
      <c r="AZ418" s="134" t="s">
        <v>207</v>
      </c>
      <c r="BA418" s="135">
        <v>1</v>
      </c>
      <c r="BB418" s="145">
        <v>84060</v>
      </c>
    </row>
    <row r="419" spans="48:54" x14ac:dyDescent="0.15">
      <c r="AV419" s="143" t="s">
        <v>229</v>
      </c>
      <c r="AW419" s="144" t="s">
        <v>147</v>
      </c>
      <c r="AX419" s="134" t="s">
        <v>199</v>
      </c>
      <c r="AY419" s="134" t="s">
        <v>224</v>
      </c>
      <c r="AZ419" s="134" t="s">
        <v>207</v>
      </c>
      <c r="BA419" s="135">
        <v>0.75</v>
      </c>
      <c r="BB419" s="145">
        <v>80640</v>
      </c>
    </row>
    <row r="420" spans="48:54" x14ac:dyDescent="0.15">
      <c r="AV420" s="143" t="s">
        <v>229</v>
      </c>
      <c r="AW420" s="144" t="s">
        <v>147</v>
      </c>
      <c r="AX420" s="134" t="s">
        <v>199</v>
      </c>
      <c r="AY420" s="134" t="s">
        <v>224</v>
      </c>
      <c r="AZ420" s="134" t="s">
        <v>207</v>
      </c>
      <c r="BA420" s="135">
        <v>0.5</v>
      </c>
      <c r="BB420" s="145">
        <v>76770</v>
      </c>
    </row>
    <row r="421" spans="48:54" x14ac:dyDescent="0.15">
      <c r="AV421" s="143" t="s">
        <v>229</v>
      </c>
      <c r="AW421" s="144" t="s">
        <v>147</v>
      </c>
      <c r="AX421" s="134" t="s">
        <v>199</v>
      </c>
      <c r="AY421" s="134" t="s">
        <v>224</v>
      </c>
      <c r="AZ421" s="134" t="s">
        <v>225</v>
      </c>
      <c r="BA421" s="135">
        <v>1</v>
      </c>
      <c r="BB421" s="145">
        <v>100870</v>
      </c>
    </row>
    <row r="422" spans="48:54" x14ac:dyDescent="0.15">
      <c r="AV422" s="143" t="s">
        <v>229</v>
      </c>
      <c r="AW422" s="144" t="s">
        <v>147</v>
      </c>
      <c r="AX422" s="134" t="s">
        <v>199</v>
      </c>
      <c r="AY422" s="134" t="s">
        <v>224</v>
      </c>
      <c r="AZ422" s="134" t="s">
        <v>225</v>
      </c>
      <c r="BA422" s="135">
        <v>0.75</v>
      </c>
      <c r="BB422" s="145">
        <v>96770</v>
      </c>
    </row>
    <row r="423" spans="48:54" x14ac:dyDescent="0.15">
      <c r="AV423" s="143" t="s">
        <v>229</v>
      </c>
      <c r="AW423" s="144" t="s">
        <v>147</v>
      </c>
      <c r="AX423" s="134" t="s">
        <v>199</v>
      </c>
      <c r="AY423" s="134" t="s">
        <v>224</v>
      </c>
      <c r="AZ423" s="134" t="s">
        <v>225</v>
      </c>
      <c r="BA423" s="135">
        <v>0.5</v>
      </c>
      <c r="BB423" s="145">
        <v>92130</v>
      </c>
    </row>
    <row r="424" spans="48:54" x14ac:dyDescent="0.15">
      <c r="AV424" s="143" t="s">
        <v>229</v>
      </c>
      <c r="AW424" s="144" t="s">
        <v>147</v>
      </c>
      <c r="AX424" s="134" t="s">
        <v>200</v>
      </c>
      <c r="AY424" s="134" t="s">
        <v>224</v>
      </c>
      <c r="AZ424" s="134" t="s">
        <v>207</v>
      </c>
      <c r="BA424" s="135">
        <v>1</v>
      </c>
      <c r="BB424" s="145">
        <v>142820</v>
      </c>
    </row>
    <row r="425" spans="48:54" x14ac:dyDescent="0.15">
      <c r="AV425" s="143" t="s">
        <v>229</v>
      </c>
      <c r="AW425" s="144" t="s">
        <v>147</v>
      </c>
      <c r="AX425" s="134" t="s">
        <v>200</v>
      </c>
      <c r="AY425" s="134" t="s">
        <v>224</v>
      </c>
      <c r="AZ425" s="134" t="s">
        <v>207</v>
      </c>
      <c r="BA425" s="135">
        <v>0.75</v>
      </c>
      <c r="BB425" s="145">
        <v>133170</v>
      </c>
    </row>
    <row r="426" spans="48:54" x14ac:dyDescent="0.15">
      <c r="AV426" s="143" t="s">
        <v>229</v>
      </c>
      <c r="AW426" s="144" t="s">
        <v>147</v>
      </c>
      <c r="AX426" s="134" t="s">
        <v>200</v>
      </c>
      <c r="AY426" s="134" t="s">
        <v>224</v>
      </c>
      <c r="AZ426" s="134" t="s">
        <v>207</v>
      </c>
      <c r="BA426" s="135">
        <v>0.5</v>
      </c>
      <c r="BB426" s="145">
        <v>123170</v>
      </c>
    </row>
    <row r="427" spans="48:54" x14ac:dyDescent="0.15">
      <c r="AV427" s="143" t="s">
        <v>229</v>
      </c>
      <c r="AW427" s="144" t="s">
        <v>147</v>
      </c>
      <c r="AX427" s="134" t="s">
        <v>200</v>
      </c>
      <c r="AY427" s="134" t="s">
        <v>224</v>
      </c>
      <c r="AZ427" s="134" t="s">
        <v>225</v>
      </c>
      <c r="BA427" s="135">
        <v>1</v>
      </c>
      <c r="BB427" s="145">
        <v>171370</v>
      </c>
    </row>
    <row r="428" spans="48:54" x14ac:dyDescent="0.15">
      <c r="AV428" s="143" t="s">
        <v>229</v>
      </c>
      <c r="AW428" s="144" t="s">
        <v>147</v>
      </c>
      <c r="AX428" s="134" t="s">
        <v>200</v>
      </c>
      <c r="AY428" s="134" t="s">
        <v>224</v>
      </c>
      <c r="AZ428" s="134" t="s">
        <v>225</v>
      </c>
      <c r="BA428" s="135">
        <v>0.75</v>
      </c>
      <c r="BB428" s="145">
        <v>159810</v>
      </c>
    </row>
    <row r="429" spans="48:54" x14ac:dyDescent="0.15">
      <c r="AV429" s="143" t="s">
        <v>229</v>
      </c>
      <c r="AW429" s="144" t="s">
        <v>147</v>
      </c>
      <c r="AX429" s="134" t="s">
        <v>200</v>
      </c>
      <c r="AY429" s="134" t="s">
        <v>224</v>
      </c>
      <c r="AZ429" s="134" t="s">
        <v>225</v>
      </c>
      <c r="BA429" s="135">
        <v>0.5</v>
      </c>
      <c r="BB429" s="145">
        <v>147810</v>
      </c>
    </row>
    <row r="430" spans="48:54" x14ac:dyDescent="0.15">
      <c r="AV430" s="143" t="s">
        <v>229</v>
      </c>
      <c r="AW430" s="144" t="s">
        <v>147</v>
      </c>
      <c r="AX430" s="134" t="s">
        <v>201</v>
      </c>
      <c r="AY430" s="134" t="s">
        <v>224</v>
      </c>
      <c r="AZ430" s="134" t="s">
        <v>207</v>
      </c>
      <c r="BA430" s="135">
        <v>1</v>
      </c>
      <c r="BB430" s="145">
        <v>222500</v>
      </c>
    </row>
    <row r="431" spans="48:54" x14ac:dyDescent="0.15">
      <c r="AV431" s="143" t="s">
        <v>229</v>
      </c>
      <c r="AW431" s="144" t="s">
        <v>147</v>
      </c>
      <c r="AX431" s="134" t="s">
        <v>201</v>
      </c>
      <c r="AY431" s="134" t="s">
        <v>224</v>
      </c>
      <c r="AZ431" s="134" t="s">
        <v>207</v>
      </c>
      <c r="BA431" s="135">
        <v>0.75</v>
      </c>
      <c r="BB431" s="145">
        <v>203890</v>
      </c>
    </row>
    <row r="432" spans="48:54" x14ac:dyDescent="0.15">
      <c r="AV432" s="143" t="s">
        <v>229</v>
      </c>
      <c r="AW432" s="144" t="s">
        <v>147</v>
      </c>
      <c r="AX432" s="134" t="s">
        <v>201</v>
      </c>
      <c r="AY432" s="134" t="s">
        <v>224</v>
      </c>
      <c r="AZ432" s="134" t="s">
        <v>207</v>
      </c>
      <c r="BA432" s="135">
        <v>0.5</v>
      </c>
      <c r="BB432" s="145">
        <v>185100</v>
      </c>
    </row>
    <row r="433" spans="48:54" x14ac:dyDescent="0.15">
      <c r="AV433" s="143" t="s">
        <v>229</v>
      </c>
      <c r="AW433" s="144" t="s">
        <v>147</v>
      </c>
      <c r="AX433" s="134" t="s">
        <v>201</v>
      </c>
      <c r="AY433" s="134" t="s">
        <v>224</v>
      </c>
      <c r="AZ433" s="134" t="s">
        <v>225</v>
      </c>
      <c r="BA433" s="135">
        <v>1</v>
      </c>
      <c r="BB433" s="145">
        <v>267000</v>
      </c>
    </row>
    <row r="434" spans="48:54" x14ac:dyDescent="0.15">
      <c r="AV434" s="143" t="s">
        <v>229</v>
      </c>
      <c r="AW434" s="144" t="s">
        <v>147</v>
      </c>
      <c r="AX434" s="134" t="s">
        <v>201</v>
      </c>
      <c r="AY434" s="134" t="s">
        <v>224</v>
      </c>
      <c r="AZ434" s="134" t="s">
        <v>225</v>
      </c>
      <c r="BA434" s="135">
        <v>0.75</v>
      </c>
      <c r="BB434" s="145">
        <v>244670</v>
      </c>
    </row>
    <row r="435" spans="48:54" x14ac:dyDescent="0.15">
      <c r="AV435" s="143" t="s">
        <v>229</v>
      </c>
      <c r="AW435" s="144" t="s">
        <v>147</v>
      </c>
      <c r="AX435" s="134" t="s">
        <v>201</v>
      </c>
      <c r="AY435" s="134" t="s">
        <v>224</v>
      </c>
      <c r="AZ435" s="134" t="s">
        <v>225</v>
      </c>
      <c r="BA435" s="135">
        <v>0.5</v>
      </c>
      <c r="BB435" s="145">
        <v>222120</v>
      </c>
    </row>
    <row r="436" spans="48:54" x14ac:dyDescent="0.15">
      <c r="AV436" s="143" t="s">
        <v>229</v>
      </c>
      <c r="AW436" s="144" t="s">
        <v>148</v>
      </c>
      <c r="AX436" s="134" t="s">
        <v>198</v>
      </c>
      <c r="AY436" s="134" t="s">
        <v>224</v>
      </c>
      <c r="AZ436" s="134" t="s">
        <v>207</v>
      </c>
      <c r="BA436" s="135">
        <v>1</v>
      </c>
      <c r="BB436" s="145">
        <v>73300</v>
      </c>
    </row>
    <row r="437" spans="48:54" x14ac:dyDescent="0.15">
      <c r="AV437" s="143" t="s">
        <v>229</v>
      </c>
      <c r="AW437" s="144" t="s">
        <v>148</v>
      </c>
      <c r="AX437" s="134" t="s">
        <v>198</v>
      </c>
      <c r="AY437" s="134" t="s">
        <v>224</v>
      </c>
      <c r="AZ437" s="134" t="s">
        <v>207</v>
      </c>
      <c r="BA437" s="135">
        <v>0.75</v>
      </c>
      <c r="BB437" s="145">
        <v>70930</v>
      </c>
    </row>
    <row r="438" spans="48:54" x14ac:dyDescent="0.15">
      <c r="AV438" s="143" t="s">
        <v>229</v>
      </c>
      <c r="AW438" s="144" t="s">
        <v>148</v>
      </c>
      <c r="AX438" s="134" t="s">
        <v>198</v>
      </c>
      <c r="AY438" s="134" t="s">
        <v>224</v>
      </c>
      <c r="AZ438" s="134" t="s">
        <v>207</v>
      </c>
      <c r="BA438" s="135">
        <v>0.5</v>
      </c>
      <c r="BB438" s="145">
        <v>68260</v>
      </c>
    </row>
    <row r="439" spans="48:54" x14ac:dyDescent="0.15">
      <c r="AV439" s="143" t="s">
        <v>229</v>
      </c>
      <c r="AW439" s="144" t="s">
        <v>148</v>
      </c>
      <c r="AX439" s="134" t="s">
        <v>198</v>
      </c>
      <c r="AY439" s="134" t="s">
        <v>224</v>
      </c>
      <c r="AZ439" s="134" t="s">
        <v>225</v>
      </c>
      <c r="BA439" s="135">
        <v>1</v>
      </c>
      <c r="BB439" s="145">
        <v>87970</v>
      </c>
    </row>
    <row r="440" spans="48:54" x14ac:dyDescent="0.15">
      <c r="AV440" s="143" t="s">
        <v>229</v>
      </c>
      <c r="AW440" s="144" t="s">
        <v>148</v>
      </c>
      <c r="AX440" s="134" t="s">
        <v>198</v>
      </c>
      <c r="AY440" s="134" t="s">
        <v>224</v>
      </c>
      <c r="AZ440" s="134" t="s">
        <v>225</v>
      </c>
      <c r="BA440" s="135">
        <v>0.75</v>
      </c>
      <c r="BB440" s="145">
        <v>85110</v>
      </c>
    </row>
    <row r="441" spans="48:54" x14ac:dyDescent="0.15">
      <c r="AV441" s="143" t="s">
        <v>229</v>
      </c>
      <c r="AW441" s="144" t="s">
        <v>148</v>
      </c>
      <c r="AX441" s="134" t="s">
        <v>198</v>
      </c>
      <c r="AY441" s="134" t="s">
        <v>224</v>
      </c>
      <c r="AZ441" s="134" t="s">
        <v>225</v>
      </c>
      <c r="BA441" s="135">
        <v>0.5</v>
      </c>
      <c r="BB441" s="145">
        <v>81910</v>
      </c>
    </row>
    <row r="442" spans="48:54" x14ac:dyDescent="0.15">
      <c r="AV442" s="143" t="s">
        <v>229</v>
      </c>
      <c r="AW442" s="144" t="s">
        <v>148</v>
      </c>
      <c r="AX442" s="134" t="s">
        <v>199</v>
      </c>
      <c r="AY442" s="134" t="s">
        <v>224</v>
      </c>
      <c r="AZ442" s="134" t="s">
        <v>207</v>
      </c>
      <c r="BA442" s="135">
        <v>1</v>
      </c>
      <c r="BB442" s="145">
        <v>81220</v>
      </c>
    </row>
    <row r="443" spans="48:54" x14ac:dyDescent="0.15">
      <c r="AV443" s="143" t="s">
        <v>229</v>
      </c>
      <c r="AW443" s="144" t="s">
        <v>148</v>
      </c>
      <c r="AX443" s="134" t="s">
        <v>199</v>
      </c>
      <c r="AY443" s="134" t="s">
        <v>224</v>
      </c>
      <c r="AZ443" s="134" t="s">
        <v>207</v>
      </c>
      <c r="BA443" s="135">
        <v>0.75</v>
      </c>
      <c r="BB443" s="145">
        <v>77920</v>
      </c>
    </row>
    <row r="444" spans="48:54" x14ac:dyDescent="0.15">
      <c r="AV444" s="143" t="s">
        <v>229</v>
      </c>
      <c r="AW444" s="144" t="s">
        <v>148</v>
      </c>
      <c r="AX444" s="134" t="s">
        <v>199</v>
      </c>
      <c r="AY444" s="134" t="s">
        <v>224</v>
      </c>
      <c r="AZ444" s="134" t="s">
        <v>207</v>
      </c>
      <c r="BA444" s="135">
        <v>0.5</v>
      </c>
      <c r="BB444" s="145">
        <v>74360</v>
      </c>
    </row>
    <row r="445" spans="48:54" x14ac:dyDescent="0.15">
      <c r="AV445" s="143" t="s">
        <v>229</v>
      </c>
      <c r="AW445" s="144" t="s">
        <v>148</v>
      </c>
      <c r="AX445" s="134" t="s">
        <v>199</v>
      </c>
      <c r="AY445" s="134" t="s">
        <v>224</v>
      </c>
      <c r="AZ445" s="134" t="s">
        <v>225</v>
      </c>
      <c r="BA445" s="135">
        <v>1</v>
      </c>
      <c r="BB445" s="145">
        <v>97470</v>
      </c>
    </row>
    <row r="446" spans="48:54" x14ac:dyDescent="0.15">
      <c r="AV446" s="143" t="s">
        <v>229</v>
      </c>
      <c r="AW446" s="144" t="s">
        <v>148</v>
      </c>
      <c r="AX446" s="134" t="s">
        <v>199</v>
      </c>
      <c r="AY446" s="134" t="s">
        <v>224</v>
      </c>
      <c r="AZ446" s="134" t="s">
        <v>225</v>
      </c>
      <c r="BA446" s="135">
        <v>0.75</v>
      </c>
      <c r="BB446" s="145">
        <v>93500</v>
      </c>
    </row>
    <row r="447" spans="48:54" x14ac:dyDescent="0.15">
      <c r="AV447" s="143" t="s">
        <v>229</v>
      </c>
      <c r="AW447" s="144" t="s">
        <v>148</v>
      </c>
      <c r="AX447" s="134" t="s">
        <v>199</v>
      </c>
      <c r="AY447" s="134" t="s">
        <v>224</v>
      </c>
      <c r="AZ447" s="134" t="s">
        <v>225</v>
      </c>
      <c r="BA447" s="135">
        <v>0.5</v>
      </c>
      <c r="BB447" s="145">
        <v>89230</v>
      </c>
    </row>
    <row r="448" spans="48:54" x14ac:dyDescent="0.15">
      <c r="AV448" s="143" t="s">
        <v>229</v>
      </c>
      <c r="AW448" s="144" t="s">
        <v>148</v>
      </c>
      <c r="AX448" s="134" t="s">
        <v>200</v>
      </c>
      <c r="AY448" s="134" t="s">
        <v>224</v>
      </c>
      <c r="AZ448" s="134" t="s">
        <v>207</v>
      </c>
      <c r="BA448" s="135">
        <v>1</v>
      </c>
      <c r="BB448" s="145">
        <v>139970</v>
      </c>
    </row>
    <row r="449" spans="48:54" x14ac:dyDescent="0.15">
      <c r="AV449" s="143" t="s">
        <v>229</v>
      </c>
      <c r="AW449" s="144" t="s">
        <v>148</v>
      </c>
      <c r="AX449" s="134" t="s">
        <v>200</v>
      </c>
      <c r="AY449" s="134" t="s">
        <v>224</v>
      </c>
      <c r="AZ449" s="134" t="s">
        <v>207</v>
      </c>
      <c r="BA449" s="135">
        <v>0.75</v>
      </c>
      <c r="BB449" s="145">
        <v>130450</v>
      </c>
    </row>
    <row r="450" spans="48:54" x14ac:dyDescent="0.15">
      <c r="AV450" s="143" t="s">
        <v>229</v>
      </c>
      <c r="AW450" s="144" t="s">
        <v>148</v>
      </c>
      <c r="AX450" s="134" t="s">
        <v>200</v>
      </c>
      <c r="AY450" s="134" t="s">
        <v>224</v>
      </c>
      <c r="AZ450" s="134" t="s">
        <v>207</v>
      </c>
      <c r="BA450" s="135">
        <v>0.5</v>
      </c>
      <c r="BB450" s="145">
        <v>120760</v>
      </c>
    </row>
    <row r="451" spans="48:54" x14ac:dyDescent="0.15">
      <c r="AV451" s="143" t="s">
        <v>229</v>
      </c>
      <c r="AW451" s="144" t="s">
        <v>148</v>
      </c>
      <c r="AX451" s="134" t="s">
        <v>200</v>
      </c>
      <c r="AY451" s="134" t="s">
        <v>224</v>
      </c>
      <c r="AZ451" s="134" t="s">
        <v>225</v>
      </c>
      <c r="BA451" s="135">
        <v>1</v>
      </c>
      <c r="BB451" s="145">
        <v>167970</v>
      </c>
    </row>
    <row r="452" spans="48:54" x14ac:dyDescent="0.15">
      <c r="AV452" s="143" t="s">
        <v>229</v>
      </c>
      <c r="AW452" s="144" t="s">
        <v>148</v>
      </c>
      <c r="AX452" s="134" t="s">
        <v>200</v>
      </c>
      <c r="AY452" s="134" t="s">
        <v>224</v>
      </c>
      <c r="AZ452" s="134" t="s">
        <v>225</v>
      </c>
      <c r="BA452" s="135">
        <v>0.75</v>
      </c>
      <c r="BB452" s="145">
        <v>156530</v>
      </c>
    </row>
    <row r="453" spans="48:54" x14ac:dyDescent="0.15">
      <c r="AV453" s="143" t="s">
        <v>229</v>
      </c>
      <c r="AW453" s="144" t="s">
        <v>148</v>
      </c>
      <c r="AX453" s="134" t="s">
        <v>200</v>
      </c>
      <c r="AY453" s="134" t="s">
        <v>224</v>
      </c>
      <c r="AZ453" s="134" t="s">
        <v>225</v>
      </c>
      <c r="BA453" s="135">
        <v>0.5</v>
      </c>
      <c r="BB453" s="145">
        <v>144910</v>
      </c>
    </row>
    <row r="454" spans="48:54" x14ac:dyDescent="0.15">
      <c r="AV454" s="143" t="s">
        <v>229</v>
      </c>
      <c r="AW454" s="144" t="s">
        <v>148</v>
      </c>
      <c r="AX454" s="134" t="s">
        <v>201</v>
      </c>
      <c r="AY454" s="134" t="s">
        <v>224</v>
      </c>
      <c r="AZ454" s="134" t="s">
        <v>207</v>
      </c>
      <c r="BA454" s="135">
        <v>1</v>
      </c>
      <c r="BB454" s="145">
        <v>219660</v>
      </c>
    </row>
    <row r="455" spans="48:54" x14ac:dyDescent="0.15">
      <c r="AV455" s="143" t="s">
        <v>229</v>
      </c>
      <c r="AW455" s="144" t="s">
        <v>148</v>
      </c>
      <c r="AX455" s="134" t="s">
        <v>201</v>
      </c>
      <c r="AY455" s="134" t="s">
        <v>224</v>
      </c>
      <c r="AZ455" s="134" t="s">
        <v>207</v>
      </c>
      <c r="BA455" s="135">
        <v>0.75</v>
      </c>
      <c r="BB455" s="145">
        <v>201170</v>
      </c>
    </row>
    <row r="456" spans="48:54" x14ac:dyDescent="0.15">
      <c r="AV456" s="143" t="s">
        <v>229</v>
      </c>
      <c r="AW456" s="144" t="s">
        <v>148</v>
      </c>
      <c r="AX456" s="134" t="s">
        <v>201</v>
      </c>
      <c r="AY456" s="134" t="s">
        <v>224</v>
      </c>
      <c r="AZ456" s="134" t="s">
        <v>207</v>
      </c>
      <c r="BA456" s="135">
        <v>0.5</v>
      </c>
      <c r="BB456" s="145">
        <v>182690</v>
      </c>
    </row>
    <row r="457" spans="48:54" x14ac:dyDescent="0.15">
      <c r="AV457" s="143" t="s">
        <v>229</v>
      </c>
      <c r="AW457" s="144" t="s">
        <v>148</v>
      </c>
      <c r="AX457" s="134" t="s">
        <v>201</v>
      </c>
      <c r="AY457" s="134" t="s">
        <v>224</v>
      </c>
      <c r="AZ457" s="134" t="s">
        <v>225</v>
      </c>
      <c r="BA457" s="135">
        <v>1</v>
      </c>
      <c r="BB457" s="145">
        <v>263590</v>
      </c>
    </row>
    <row r="458" spans="48:54" x14ac:dyDescent="0.15">
      <c r="AV458" s="143" t="s">
        <v>229</v>
      </c>
      <c r="AW458" s="144" t="s">
        <v>148</v>
      </c>
      <c r="AX458" s="134" t="s">
        <v>201</v>
      </c>
      <c r="AY458" s="134" t="s">
        <v>224</v>
      </c>
      <c r="AZ458" s="134" t="s">
        <v>225</v>
      </c>
      <c r="BA458" s="135">
        <v>0.75</v>
      </c>
      <c r="BB458" s="145">
        <v>241410</v>
      </c>
    </row>
    <row r="459" spans="48:54" x14ac:dyDescent="0.15">
      <c r="AV459" s="143" t="s">
        <v>229</v>
      </c>
      <c r="AW459" s="144" t="s">
        <v>148</v>
      </c>
      <c r="AX459" s="134" t="s">
        <v>201</v>
      </c>
      <c r="AY459" s="134" t="s">
        <v>224</v>
      </c>
      <c r="AZ459" s="134" t="s">
        <v>225</v>
      </c>
      <c r="BA459" s="135">
        <v>0.5</v>
      </c>
      <c r="BB459" s="145">
        <v>219230</v>
      </c>
    </row>
    <row r="460" spans="48:54" x14ac:dyDescent="0.15">
      <c r="AV460" s="143" t="s">
        <v>229</v>
      </c>
      <c r="AW460" s="144" t="s">
        <v>149</v>
      </c>
      <c r="AX460" s="134" t="s">
        <v>198</v>
      </c>
      <c r="AY460" s="134" t="s">
        <v>224</v>
      </c>
      <c r="AZ460" s="134" t="s">
        <v>207</v>
      </c>
      <c r="BA460" s="135">
        <v>1</v>
      </c>
      <c r="BB460" s="145">
        <v>64690</v>
      </c>
    </row>
    <row r="461" spans="48:54" x14ac:dyDescent="0.15">
      <c r="AV461" s="143" t="s">
        <v>229</v>
      </c>
      <c r="AW461" s="144" t="s">
        <v>149</v>
      </c>
      <c r="AX461" s="134" t="s">
        <v>198</v>
      </c>
      <c r="AY461" s="134" t="s">
        <v>224</v>
      </c>
      <c r="AZ461" s="134" t="s">
        <v>207</v>
      </c>
      <c r="BA461" s="135">
        <v>0.75</v>
      </c>
      <c r="BB461" s="145">
        <v>62410</v>
      </c>
    </row>
    <row r="462" spans="48:54" x14ac:dyDescent="0.15">
      <c r="AV462" s="143" t="s">
        <v>229</v>
      </c>
      <c r="AW462" s="144" t="s">
        <v>149</v>
      </c>
      <c r="AX462" s="134" t="s">
        <v>198</v>
      </c>
      <c r="AY462" s="134" t="s">
        <v>224</v>
      </c>
      <c r="AZ462" s="134" t="s">
        <v>207</v>
      </c>
      <c r="BA462" s="135">
        <v>0.5</v>
      </c>
      <c r="BB462" s="145">
        <v>60050</v>
      </c>
    </row>
    <row r="463" spans="48:54" x14ac:dyDescent="0.15">
      <c r="AV463" s="143" t="s">
        <v>229</v>
      </c>
      <c r="AW463" s="144" t="s">
        <v>149</v>
      </c>
      <c r="AX463" s="134" t="s">
        <v>198</v>
      </c>
      <c r="AY463" s="134" t="s">
        <v>224</v>
      </c>
      <c r="AZ463" s="134" t="s">
        <v>225</v>
      </c>
      <c r="BA463" s="135">
        <v>1</v>
      </c>
      <c r="BB463" s="145">
        <v>77630</v>
      </c>
    </row>
    <row r="464" spans="48:54" x14ac:dyDescent="0.15">
      <c r="AV464" s="143" t="s">
        <v>229</v>
      </c>
      <c r="AW464" s="144" t="s">
        <v>149</v>
      </c>
      <c r="AX464" s="134" t="s">
        <v>198</v>
      </c>
      <c r="AY464" s="134" t="s">
        <v>224</v>
      </c>
      <c r="AZ464" s="134" t="s">
        <v>225</v>
      </c>
      <c r="BA464" s="135">
        <v>0.75</v>
      </c>
      <c r="BB464" s="145">
        <v>74900</v>
      </c>
    </row>
    <row r="465" spans="48:54" x14ac:dyDescent="0.15">
      <c r="AV465" s="143" t="s">
        <v>229</v>
      </c>
      <c r="AW465" s="144" t="s">
        <v>149</v>
      </c>
      <c r="AX465" s="134" t="s">
        <v>198</v>
      </c>
      <c r="AY465" s="134" t="s">
        <v>224</v>
      </c>
      <c r="AZ465" s="134" t="s">
        <v>225</v>
      </c>
      <c r="BA465" s="135">
        <v>0.5</v>
      </c>
      <c r="BB465" s="145">
        <v>72060</v>
      </c>
    </row>
    <row r="466" spans="48:54" x14ac:dyDescent="0.15">
      <c r="AV466" s="143" t="s">
        <v>229</v>
      </c>
      <c r="AW466" s="144" t="s">
        <v>149</v>
      </c>
      <c r="AX466" s="134" t="s">
        <v>199</v>
      </c>
      <c r="AY466" s="134" t="s">
        <v>224</v>
      </c>
      <c r="AZ466" s="134" t="s">
        <v>207</v>
      </c>
      <c r="BA466" s="135">
        <v>1</v>
      </c>
      <c r="BB466" s="145">
        <v>72610</v>
      </c>
    </row>
    <row r="467" spans="48:54" x14ac:dyDescent="0.15">
      <c r="AV467" s="143" t="s">
        <v>229</v>
      </c>
      <c r="AW467" s="144" t="s">
        <v>149</v>
      </c>
      <c r="AX467" s="134" t="s">
        <v>199</v>
      </c>
      <c r="AY467" s="134" t="s">
        <v>224</v>
      </c>
      <c r="AZ467" s="134" t="s">
        <v>207</v>
      </c>
      <c r="BA467" s="135">
        <v>0.75</v>
      </c>
      <c r="BB467" s="145">
        <v>69410</v>
      </c>
    </row>
    <row r="468" spans="48:54" x14ac:dyDescent="0.15">
      <c r="AV468" s="143" t="s">
        <v>229</v>
      </c>
      <c r="AW468" s="144" t="s">
        <v>149</v>
      </c>
      <c r="AX468" s="134" t="s">
        <v>199</v>
      </c>
      <c r="AY468" s="134" t="s">
        <v>224</v>
      </c>
      <c r="AZ468" s="134" t="s">
        <v>207</v>
      </c>
      <c r="BA468" s="135">
        <v>0.5</v>
      </c>
      <c r="BB468" s="145">
        <v>66150</v>
      </c>
    </row>
    <row r="469" spans="48:54" x14ac:dyDescent="0.15">
      <c r="AV469" s="143" t="s">
        <v>229</v>
      </c>
      <c r="AW469" s="144" t="s">
        <v>149</v>
      </c>
      <c r="AX469" s="134" t="s">
        <v>199</v>
      </c>
      <c r="AY469" s="134" t="s">
        <v>224</v>
      </c>
      <c r="AZ469" s="134" t="s">
        <v>225</v>
      </c>
      <c r="BA469" s="135">
        <v>1</v>
      </c>
      <c r="BB469" s="145">
        <v>87120</v>
      </c>
    </row>
    <row r="470" spans="48:54" x14ac:dyDescent="0.15">
      <c r="AV470" s="143" t="s">
        <v>229</v>
      </c>
      <c r="AW470" s="144" t="s">
        <v>149</v>
      </c>
      <c r="AX470" s="134" t="s">
        <v>199</v>
      </c>
      <c r="AY470" s="134" t="s">
        <v>224</v>
      </c>
      <c r="AZ470" s="134" t="s">
        <v>225</v>
      </c>
      <c r="BA470" s="135">
        <v>0.75</v>
      </c>
      <c r="BB470" s="145">
        <v>83290</v>
      </c>
    </row>
    <row r="471" spans="48:54" x14ac:dyDescent="0.15">
      <c r="AV471" s="143" t="s">
        <v>229</v>
      </c>
      <c r="AW471" s="144" t="s">
        <v>149</v>
      </c>
      <c r="AX471" s="134" t="s">
        <v>199</v>
      </c>
      <c r="AY471" s="134" t="s">
        <v>224</v>
      </c>
      <c r="AZ471" s="134" t="s">
        <v>225</v>
      </c>
      <c r="BA471" s="135">
        <v>0.5</v>
      </c>
      <c r="BB471" s="145">
        <v>79380</v>
      </c>
    </row>
    <row r="472" spans="48:54" x14ac:dyDescent="0.15">
      <c r="AV472" s="143" t="s">
        <v>229</v>
      </c>
      <c r="AW472" s="144" t="s">
        <v>149</v>
      </c>
      <c r="AX472" s="134" t="s">
        <v>200</v>
      </c>
      <c r="AY472" s="134" t="s">
        <v>224</v>
      </c>
      <c r="AZ472" s="134" t="s">
        <v>207</v>
      </c>
      <c r="BA472" s="135">
        <v>1</v>
      </c>
      <c r="BB472" s="145">
        <v>131360</v>
      </c>
    </row>
    <row r="473" spans="48:54" x14ac:dyDescent="0.15">
      <c r="AV473" s="143" t="s">
        <v>229</v>
      </c>
      <c r="AW473" s="144" t="s">
        <v>149</v>
      </c>
      <c r="AX473" s="134" t="s">
        <v>200</v>
      </c>
      <c r="AY473" s="134" t="s">
        <v>224</v>
      </c>
      <c r="AZ473" s="134" t="s">
        <v>207</v>
      </c>
      <c r="BA473" s="135">
        <v>0.75</v>
      </c>
      <c r="BB473" s="145">
        <v>121930</v>
      </c>
    </row>
    <row r="474" spans="48:54" x14ac:dyDescent="0.15">
      <c r="AV474" s="143" t="s">
        <v>229</v>
      </c>
      <c r="AW474" s="144" t="s">
        <v>149</v>
      </c>
      <c r="AX474" s="134" t="s">
        <v>200</v>
      </c>
      <c r="AY474" s="134" t="s">
        <v>224</v>
      </c>
      <c r="AZ474" s="134" t="s">
        <v>207</v>
      </c>
      <c r="BA474" s="135">
        <v>0.5</v>
      </c>
      <c r="BB474" s="145">
        <v>112550</v>
      </c>
    </row>
    <row r="475" spans="48:54" x14ac:dyDescent="0.15">
      <c r="AV475" s="143" t="s">
        <v>229</v>
      </c>
      <c r="AW475" s="144" t="s">
        <v>149</v>
      </c>
      <c r="AX475" s="134" t="s">
        <v>200</v>
      </c>
      <c r="AY475" s="134" t="s">
        <v>224</v>
      </c>
      <c r="AZ475" s="134" t="s">
        <v>225</v>
      </c>
      <c r="BA475" s="135">
        <v>1</v>
      </c>
      <c r="BB475" s="145">
        <v>157630</v>
      </c>
    </row>
    <row r="476" spans="48:54" x14ac:dyDescent="0.15">
      <c r="AV476" s="143" t="s">
        <v>229</v>
      </c>
      <c r="AW476" s="144" t="s">
        <v>149</v>
      </c>
      <c r="AX476" s="134" t="s">
        <v>200</v>
      </c>
      <c r="AY476" s="134" t="s">
        <v>224</v>
      </c>
      <c r="AZ476" s="134" t="s">
        <v>225</v>
      </c>
      <c r="BA476" s="135">
        <v>0.75</v>
      </c>
      <c r="BB476" s="145">
        <v>146310</v>
      </c>
    </row>
    <row r="477" spans="48:54" x14ac:dyDescent="0.15">
      <c r="AV477" s="143" t="s">
        <v>229</v>
      </c>
      <c r="AW477" s="144" t="s">
        <v>149</v>
      </c>
      <c r="AX477" s="134" t="s">
        <v>200</v>
      </c>
      <c r="AY477" s="134" t="s">
        <v>224</v>
      </c>
      <c r="AZ477" s="134" t="s">
        <v>225</v>
      </c>
      <c r="BA477" s="135">
        <v>0.5</v>
      </c>
      <c r="BB477" s="145">
        <v>135060</v>
      </c>
    </row>
    <row r="478" spans="48:54" x14ac:dyDescent="0.15">
      <c r="AV478" s="143" t="s">
        <v>229</v>
      </c>
      <c r="AW478" s="144" t="s">
        <v>149</v>
      </c>
      <c r="AX478" s="134" t="s">
        <v>201</v>
      </c>
      <c r="AY478" s="134" t="s">
        <v>224</v>
      </c>
      <c r="AZ478" s="134" t="s">
        <v>207</v>
      </c>
      <c r="BA478" s="135">
        <v>1</v>
      </c>
      <c r="BB478" s="145">
        <v>211040</v>
      </c>
    </row>
    <row r="479" spans="48:54" x14ac:dyDescent="0.15">
      <c r="AV479" s="143" t="s">
        <v>229</v>
      </c>
      <c r="AW479" s="144" t="s">
        <v>149</v>
      </c>
      <c r="AX479" s="134" t="s">
        <v>201</v>
      </c>
      <c r="AY479" s="134" t="s">
        <v>224</v>
      </c>
      <c r="AZ479" s="134" t="s">
        <v>207</v>
      </c>
      <c r="BA479" s="135">
        <v>0.75</v>
      </c>
      <c r="BB479" s="145">
        <v>192660</v>
      </c>
    </row>
    <row r="480" spans="48:54" x14ac:dyDescent="0.15">
      <c r="AV480" s="143" t="s">
        <v>229</v>
      </c>
      <c r="AW480" s="144" t="s">
        <v>149</v>
      </c>
      <c r="AX480" s="134" t="s">
        <v>201</v>
      </c>
      <c r="AY480" s="134" t="s">
        <v>224</v>
      </c>
      <c r="AZ480" s="134" t="s">
        <v>207</v>
      </c>
      <c r="BA480" s="135">
        <v>0.5</v>
      </c>
      <c r="BB480" s="145">
        <v>174480</v>
      </c>
    </row>
    <row r="481" spans="48:54" x14ac:dyDescent="0.15">
      <c r="AV481" s="143" t="s">
        <v>229</v>
      </c>
      <c r="AW481" s="144" t="s">
        <v>149</v>
      </c>
      <c r="AX481" s="134" t="s">
        <v>201</v>
      </c>
      <c r="AY481" s="134" t="s">
        <v>224</v>
      </c>
      <c r="AZ481" s="134" t="s">
        <v>225</v>
      </c>
      <c r="BA481" s="135">
        <v>1</v>
      </c>
      <c r="BB481" s="145">
        <v>253260</v>
      </c>
    </row>
    <row r="482" spans="48:54" x14ac:dyDescent="0.15">
      <c r="AV482" s="143" t="s">
        <v>229</v>
      </c>
      <c r="AW482" s="144" t="s">
        <v>149</v>
      </c>
      <c r="AX482" s="134" t="s">
        <v>201</v>
      </c>
      <c r="AY482" s="134" t="s">
        <v>224</v>
      </c>
      <c r="AZ482" s="134" t="s">
        <v>225</v>
      </c>
      <c r="BA482" s="135">
        <v>0.75</v>
      </c>
      <c r="BB482" s="145">
        <v>231190</v>
      </c>
    </row>
    <row r="483" spans="48:54" x14ac:dyDescent="0.15">
      <c r="AV483" s="143" t="s">
        <v>229</v>
      </c>
      <c r="AW483" s="144" t="s">
        <v>149</v>
      </c>
      <c r="AX483" s="134" t="s">
        <v>201</v>
      </c>
      <c r="AY483" s="134" t="s">
        <v>224</v>
      </c>
      <c r="AZ483" s="134" t="s">
        <v>225</v>
      </c>
      <c r="BA483" s="135">
        <v>0.5</v>
      </c>
      <c r="BB483" s="145">
        <v>209380</v>
      </c>
    </row>
    <row r="484" spans="48:54" x14ac:dyDescent="0.15">
      <c r="AV484" s="143" t="s">
        <v>229</v>
      </c>
      <c r="AW484" s="144" t="s">
        <v>150</v>
      </c>
      <c r="AX484" s="134" t="s">
        <v>198</v>
      </c>
      <c r="AY484" s="134" t="s">
        <v>224</v>
      </c>
      <c r="AZ484" s="134" t="s">
        <v>207</v>
      </c>
      <c r="BA484" s="135">
        <v>1</v>
      </c>
      <c r="BB484" s="145">
        <v>58710</v>
      </c>
    </row>
    <row r="485" spans="48:54" x14ac:dyDescent="0.15">
      <c r="AV485" s="143" t="s">
        <v>229</v>
      </c>
      <c r="AW485" s="144" t="s">
        <v>150</v>
      </c>
      <c r="AX485" s="134" t="s">
        <v>198</v>
      </c>
      <c r="AY485" s="134" t="s">
        <v>224</v>
      </c>
      <c r="AZ485" s="134" t="s">
        <v>207</v>
      </c>
      <c r="BA485" s="135">
        <v>0.75</v>
      </c>
      <c r="BB485" s="145">
        <v>56380</v>
      </c>
    </row>
    <row r="486" spans="48:54" x14ac:dyDescent="0.15">
      <c r="AV486" s="143" t="s">
        <v>229</v>
      </c>
      <c r="AW486" s="144" t="s">
        <v>150</v>
      </c>
      <c r="AX486" s="134" t="s">
        <v>198</v>
      </c>
      <c r="AY486" s="134" t="s">
        <v>224</v>
      </c>
      <c r="AZ486" s="134" t="s">
        <v>207</v>
      </c>
      <c r="BA486" s="135">
        <v>0.5</v>
      </c>
      <c r="BB486" s="145">
        <v>54200</v>
      </c>
    </row>
    <row r="487" spans="48:54" x14ac:dyDescent="0.15">
      <c r="AV487" s="143" t="s">
        <v>229</v>
      </c>
      <c r="AW487" s="144" t="s">
        <v>150</v>
      </c>
      <c r="AX487" s="134" t="s">
        <v>198</v>
      </c>
      <c r="AY487" s="134" t="s">
        <v>224</v>
      </c>
      <c r="AZ487" s="134" t="s">
        <v>225</v>
      </c>
      <c r="BA487" s="135">
        <v>1</v>
      </c>
      <c r="BB487" s="145">
        <v>70440</v>
      </c>
    </row>
    <row r="488" spans="48:54" x14ac:dyDescent="0.15">
      <c r="AV488" s="143" t="s">
        <v>229</v>
      </c>
      <c r="AW488" s="144" t="s">
        <v>150</v>
      </c>
      <c r="AX488" s="134" t="s">
        <v>198</v>
      </c>
      <c r="AY488" s="134" t="s">
        <v>224</v>
      </c>
      <c r="AZ488" s="134" t="s">
        <v>225</v>
      </c>
      <c r="BA488" s="135">
        <v>0.75</v>
      </c>
      <c r="BB488" s="145">
        <v>67650</v>
      </c>
    </row>
    <row r="489" spans="48:54" x14ac:dyDescent="0.15">
      <c r="AV489" s="143" t="s">
        <v>229</v>
      </c>
      <c r="AW489" s="144" t="s">
        <v>150</v>
      </c>
      <c r="AX489" s="134" t="s">
        <v>198</v>
      </c>
      <c r="AY489" s="134" t="s">
        <v>224</v>
      </c>
      <c r="AZ489" s="134" t="s">
        <v>225</v>
      </c>
      <c r="BA489" s="135">
        <v>0.5</v>
      </c>
      <c r="BB489" s="145">
        <v>65040</v>
      </c>
    </row>
    <row r="490" spans="48:54" x14ac:dyDescent="0.15">
      <c r="AV490" s="143" t="s">
        <v>229</v>
      </c>
      <c r="AW490" s="144" t="s">
        <v>150</v>
      </c>
      <c r="AX490" s="134" t="s">
        <v>199</v>
      </c>
      <c r="AY490" s="134" t="s">
        <v>224</v>
      </c>
      <c r="AZ490" s="134" t="s">
        <v>207</v>
      </c>
      <c r="BA490" s="135">
        <v>1</v>
      </c>
      <c r="BB490" s="145">
        <v>66620</v>
      </c>
    </row>
    <row r="491" spans="48:54" x14ac:dyDescent="0.15">
      <c r="AV491" s="143" t="s">
        <v>229</v>
      </c>
      <c r="AW491" s="144" t="s">
        <v>150</v>
      </c>
      <c r="AX491" s="134" t="s">
        <v>199</v>
      </c>
      <c r="AY491" s="134" t="s">
        <v>224</v>
      </c>
      <c r="AZ491" s="134" t="s">
        <v>207</v>
      </c>
      <c r="BA491" s="135">
        <v>0.75</v>
      </c>
      <c r="BB491" s="145">
        <v>63370</v>
      </c>
    </row>
    <row r="492" spans="48:54" x14ac:dyDescent="0.15">
      <c r="AV492" s="143" t="s">
        <v>229</v>
      </c>
      <c r="AW492" s="144" t="s">
        <v>150</v>
      </c>
      <c r="AX492" s="134" t="s">
        <v>199</v>
      </c>
      <c r="AY492" s="134" t="s">
        <v>224</v>
      </c>
      <c r="AZ492" s="134" t="s">
        <v>207</v>
      </c>
      <c r="BA492" s="135">
        <v>0.5</v>
      </c>
      <c r="BB492" s="145">
        <v>60300</v>
      </c>
    </row>
    <row r="493" spans="48:54" x14ac:dyDescent="0.15">
      <c r="AV493" s="143" t="s">
        <v>229</v>
      </c>
      <c r="AW493" s="144" t="s">
        <v>150</v>
      </c>
      <c r="AX493" s="134" t="s">
        <v>199</v>
      </c>
      <c r="AY493" s="134" t="s">
        <v>224</v>
      </c>
      <c r="AZ493" s="134" t="s">
        <v>225</v>
      </c>
      <c r="BA493" s="135">
        <v>1</v>
      </c>
      <c r="BB493" s="145">
        <v>79940</v>
      </c>
    </row>
    <row r="494" spans="48:54" x14ac:dyDescent="0.15">
      <c r="AV494" s="143" t="s">
        <v>229</v>
      </c>
      <c r="AW494" s="144" t="s">
        <v>150</v>
      </c>
      <c r="AX494" s="134" t="s">
        <v>199</v>
      </c>
      <c r="AY494" s="134" t="s">
        <v>224</v>
      </c>
      <c r="AZ494" s="134" t="s">
        <v>225</v>
      </c>
      <c r="BA494" s="135">
        <v>0.75</v>
      </c>
      <c r="BB494" s="145">
        <v>76050</v>
      </c>
    </row>
    <row r="495" spans="48:54" x14ac:dyDescent="0.15">
      <c r="AV495" s="143" t="s">
        <v>229</v>
      </c>
      <c r="AW495" s="144" t="s">
        <v>150</v>
      </c>
      <c r="AX495" s="134" t="s">
        <v>199</v>
      </c>
      <c r="AY495" s="134" t="s">
        <v>224</v>
      </c>
      <c r="AZ495" s="134" t="s">
        <v>225</v>
      </c>
      <c r="BA495" s="135">
        <v>0.5</v>
      </c>
      <c r="BB495" s="145">
        <v>72360</v>
      </c>
    </row>
    <row r="496" spans="48:54" x14ac:dyDescent="0.15">
      <c r="AV496" s="143" t="s">
        <v>229</v>
      </c>
      <c r="AW496" s="144" t="s">
        <v>150</v>
      </c>
      <c r="AX496" s="134" t="s">
        <v>200</v>
      </c>
      <c r="AY496" s="134" t="s">
        <v>224</v>
      </c>
      <c r="AZ496" s="134" t="s">
        <v>207</v>
      </c>
      <c r="BA496" s="135">
        <v>1</v>
      </c>
      <c r="BB496" s="145">
        <v>125370</v>
      </c>
    </row>
    <row r="497" spans="48:54" x14ac:dyDescent="0.15">
      <c r="AV497" s="143" t="s">
        <v>229</v>
      </c>
      <c r="AW497" s="144" t="s">
        <v>150</v>
      </c>
      <c r="AX497" s="134" t="s">
        <v>200</v>
      </c>
      <c r="AY497" s="134" t="s">
        <v>224</v>
      </c>
      <c r="AZ497" s="134" t="s">
        <v>207</v>
      </c>
      <c r="BA497" s="135">
        <v>0.75</v>
      </c>
      <c r="BB497" s="145">
        <v>115900</v>
      </c>
    </row>
    <row r="498" spans="48:54" x14ac:dyDescent="0.15">
      <c r="AV498" s="143" t="s">
        <v>229</v>
      </c>
      <c r="AW498" s="144" t="s">
        <v>150</v>
      </c>
      <c r="AX498" s="134" t="s">
        <v>200</v>
      </c>
      <c r="AY498" s="134" t="s">
        <v>224</v>
      </c>
      <c r="AZ498" s="134" t="s">
        <v>207</v>
      </c>
      <c r="BA498" s="135">
        <v>0.5</v>
      </c>
      <c r="BB498" s="145">
        <v>106700</v>
      </c>
    </row>
    <row r="499" spans="48:54" x14ac:dyDescent="0.15">
      <c r="AV499" s="143" t="s">
        <v>229</v>
      </c>
      <c r="AW499" s="144" t="s">
        <v>150</v>
      </c>
      <c r="AX499" s="134" t="s">
        <v>200</v>
      </c>
      <c r="AY499" s="134" t="s">
        <v>224</v>
      </c>
      <c r="AZ499" s="134" t="s">
        <v>225</v>
      </c>
      <c r="BA499" s="135">
        <v>1</v>
      </c>
      <c r="BB499" s="145">
        <v>150430</v>
      </c>
    </row>
    <row r="500" spans="48:54" x14ac:dyDescent="0.15">
      <c r="AV500" s="143" t="s">
        <v>229</v>
      </c>
      <c r="AW500" s="144" t="s">
        <v>150</v>
      </c>
      <c r="AX500" s="134" t="s">
        <v>200</v>
      </c>
      <c r="AY500" s="134" t="s">
        <v>224</v>
      </c>
      <c r="AZ500" s="134" t="s">
        <v>225</v>
      </c>
      <c r="BA500" s="135">
        <v>0.75</v>
      </c>
      <c r="BB500" s="145">
        <v>139080</v>
      </c>
    </row>
    <row r="501" spans="48:54" x14ac:dyDescent="0.15">
      <c r="AV501" s="143" t="s">
        <v>229</v>
      </c>
      <c r="AW501" s="144" t="s">
        <v>150</v>
      </c>
      <c r="AX501" s="134" t="s">
        <v>200</v>
      </c>
      <c r="AY501" s="134" t="s">
        <v>224</v>
      </c>
      <c r="AZ501" s="134" t="s">
        <v>225</v>
      </c>
      <c r="BA501" s="135">
        <v>0.5</v>
      </c>
      <c r="BB501" s="145">
        <v>128040</v>
      </c>
    </row>
    <row r="502" spans="48:54" x14ac:dyDescent="0.15">
      <c r="AV502" s="143" t="s">
        <v>229</v>
      </c>
      <c r="AW502" s="144" t="s">
        <v>150</v>
      </c>
      <c r="AX502" s="134" t="s">
        <v>201</v>
      </c>
      <c r="AY502" s="134" t="s">
        <v>224</v>
      </c>
      <c r="AZ502" s="134" t="s">
        <v>207</v>
      </c>
      <c r="BA502" s="135">
        <v>1</v>
      </c>
      <c r="BB502" s="145">
        <v>205060</v>
      </c>
    </row>
    <row r="503" spans="48:54" x14ac:dyDescent="0.15">
      <c r="AV503" s="143" t="s">
        <v>229</v>
      </c>
      <c r="AW503" s="144" t="s">
        <v>150</v>
      </c>
      <c r="AX503" s="134" t="s">
        <v>201</v>
      </c>
      <c r="AY503" s="134" t="s">
        <v>224</v>
      </c>
      <c r="AZ503" s="134" t="s">
        <v>207</v>
      </c>
      <c r="BA503" s="135">
        <v>0.75</v>
      </c>
      <c r="BB503" s="145">
        <v>186620</v>
      </c>
    </row>
    <row r="504" spans="48:54" x14ac:dyDescent="0.15">
      <c r="AV504" s="143" t="s">
        <v>229</v>
      </c>
      <c r="AW504" s="144" t="s">
        <v>150</v>
      </c>
      <c r="AX504" s="134" t="s">
        <v>201</v>
      </c>
      <c r="AY504" s="134" t="s">
        <v>224</v>
      </c>
      <c r="AZ504" s="134" t="s">
        <v>207</v>
      </c>
      <c r="BA504" s="135">
        <v>0.5</v>
      </c>
      <c r="BB504" s="145">
        <v>168630</v>
      </c>
    </row>
    <row r="505" spans="48:54" x14ac:dyDescent="0.15">
      <c r="AV505" s="143" t="s">
        <v>229</v>
      </c>
      <c r="AW505" s="144" t="s">
        <v>150</v>
      </c>
      <c r="AX505" s="134" t="s">
        <v>201</v>
      </c>
      <c r="AY505" s="134" t="s">
        <v>224</v>
      </c>
      <c r="AZ505" s="134" t="s">
        <v>225</v>
      </c>
      <c r="BA505" s="135">
        <v>1</v>
      </c>
      <c r="BB505" s="145">
        <v>246070</v>
      </c>
    </row>
    <row r="506" spans="48:54" x14ac:dyDescent="0.15">
      <c r="AV506" s="143" t="s">
        <v>229</v>
      </c>
      <c r="AW506" s="144" t="s">
        <v>150</v>
      </c>
      <c r="AX506" s="134" t="s">
        <v>201</v>
      </c>
      <c r="AY506" s="134" t="s">
        <v>224</v>
      </c>
      <c r="AZ506" s="134" t="s">
        <v>225</v>
      </c>
      <c r="BA506" s="135">
        <v>0.75</v>
      </c>
      <c r="BB506" s="145">
        <v>223940</v>
      </c>
    </row>
    <row r="507" spans="48:54" x14ac:dyDescent="0.15">
      <c r="AV507" s="143" t="s">
        <v>229</v>
      </c>
      <c r="AW507" s="144" t="s">
        <v>150</v>
      </c>
      <c r="AX507" s="134" t="s">
        <v>201</v>
      </c>
      <c r="AY507" s="134" t="s">
        <v>224</v>
      </c>
      <c r="AZ507" s="134" t="s">
        <v>225</v>
      </c>
      <c r="BA507" s="135">
        <v>0.5</v>
      </c>
      <c r="BB507" s="145">
        <v>202350</v>
      </c>
    </row>
    <row r="508" spans="48:54" x14ac:dyDescent="0.15">
      <c r="AV508" s="143" t="s">
        <v>230</v>
      </c>
      <c r="AW508" s="144" t="s">
        <v>228</v>
      </c>
      <c r="AX508" s="134" t="s">
        <v>198</v>
      </c>
      <c r="AY508" s="134" t="s">
        <v>224</v>
      </c>
      <c r="AZ508" s="134" t="s">
        <v>207</v>
      </c>
      <c r="BA508" s="135">
        <v>1</v>
      </c>
      <c r="BB508" s="145">
        <v>149430</v>
      </c>
    </row>
    <row r="509" spans="48:54" x14ac:dyDescent="0.15">
      <c r="AV509" s="143" t="s">
        <v>230</v>
      </c>
      <c r="AW509" s="144" t="s">
        <v>228</v>
      </c>
      <c r="AX509" s="134" t="s">
        <v>198</v>
      </c>
      <c r="AY509" s="134" t="s">
        <v>224</v>
      </c>
      <c r="AZ509" s="134" t="s">
        <v>207</v>
      </c>
      <c r="BA509" s="135">
        <v>0.75</v>
      </c>
      <c r="BB509" s="145">
        <v>142330</v>
      </c>
    </row>
    <row r="510" spans="48:54" x14ac:dyDescent="0.15">
      <c r="AV510" s="143" t="s">
        <v>230</v>
      </c>
      <c r="AW510" s="144" t="s">
        <v>228</v>
      </c>
      <c r="AX510" s="134" t="s">
        <v>198</v>
      </c>
      <c r="AY510" s="134" t="s">
        <v>224</v>
      </c>
      <c r="AZ510" s="134" t="s">
        <v>207</v>
      </c>
      <c r="BA510" s="135">
        <v>0.5</v>
      </c>
      <c r="BB510" s="145">
        <v>140090</v>
      </c>
    </row>
    <row r="511" spans="48:54" x14ac:dyDescent="0.15">
      <c r="AV511" s="143" t="s">
        <v>230</v>
      </c>
      <c r="AW511" s="144" t="s">
        <v>228</v>
      </c>
      <c r="AX511" s="134" t="s">
        <v>198</v>
      </c>
      <c r="AY511" s="134" t="s">
        <v>224</v>
      </c>
      <c r="AZ511" s="134" t="s">
        <v>225</v>
      </c>
      <c r="BA511" s="135">
        <v>1</v>
      </c>
      <c r="BB511" s="145">
        <v>179310</v>
      </c>
    </row>
    <row r="512" spans="48:54" x14ac:dyDescent="0.15">
      <c r="AV512" s="143" t="s">
        <v>230</v>
      </c>
      <c r="AW512" s="144" t="s">
        <v>228</v>
      </c>
      <c r="AX512" s="134" t="s">
        <v>198</v>
      </c>
      <c r="AY512" s="134" t="s">
        <v>224</v>
      </c>
      <c r="AZ512" s="134" t="s">
        <v>225</v>
      </c>
      <c r="BA512" s="135">
        <v>0.75</v>
      </c>
      <c r="BB512" s="145">
        <v>170800</v>
      </c>
    </row>
    <row r="513" spans="48:54" x14ac:dyDescent="0.15">
      <c r="AV513" s="143" t="s">
        <v>230</v>
      </c>
      <c r="AW513" s="144" t="s">
        <v>228</v>
      </c>
      <c r="AX513" s="134" t="s">
        <v>198</v>
      </c>
      <c r="AY513" s="134" t="s">
        <v>224</v>
      </c>
      <c r="AZ513" s="134" t="s">
        <v>225</v>
      </c>
      <c r="BA513" s="135">
        <v>0.5</v>
      </c>
      <c r="BB513" s="145">
        <v>168110</v>
      </c>
    </row>
    <row r="514" spans="48:54" x14ac:dyDescent="0.15">
      <c r="AV514" s="143" t="s">
        <v>230</v>
      </c>
      <c r="AW514" s="144" t="s">
        <v>228</v>
      </c>
      <c r="AX514" s="134" t="s">
        <v>199</v>
      </c>
      <c r="AY514" s="134" t="s">
        <v>224</v>
      </c>
      <c r="AZ514" s="134" t="s">
        <v>207</v>
      </c>
      <c r="BA514" s="135">
        <v>1</v>
      </c>
      <c r="BB514" s="145">
        <v>157180</v>
      </c>
    </row>
    <row r="515" spans="48:54" x14ac:dyDescent="0.15">
      <c r="AV515" s="143" t="s">
        <v>230</v>
      </c>
      <c r="AW515" s="144" t="s">
        <v>228</v>
      </c>
      <c r="AX515" s="134" t="s">
        <v>199</v>
      </c>
      <c r="AY515" s="134" t="s">
        <v>224</v>
      </c>
      <c r="AZ515" s="134" t="s">
        <v>207</v>
      </c>
      <c r="BA515" s="135">
        <v>0.75</v>
      </c>
      <c r="BB515" s="145">
        <v>149210</v>
      </c>
    </row>
    <row r="516" spans="48:54" x14ac:dyDescent="0.15">
      <c r="AV516" s="143" t="s">
        <v>230</v>
      </c>
      <c r="AW516" s="144" t="s">
        <v>228</v>
      </c>
      <c r="AX516" s="134" t="s">
        <v>199</v>
      </c>
      <c r="AY516" s="134" t="s">
        <v>224</v>
      </c>
      <c r="AZ516" s="134" t="s">
        <v>207</v>
      </c>
      <c r="BA516" s="135">
        <v>0.5</v>
      </c>
      <c r="BB516" s="145">
        <v>146110</v>
      </c>
    </row>
    <row r="517" spans="48:54" x14ac:dyDescent="0.15">
      <c r="AV517" s="143" t="s">
        <v>230</v>
      </c>
      <c r="AW517" s="144" t="s">
        <v>228</v>
      </c>
      <c r="AX517" s="134" t="s">
        <v>199</v>
      </c>
      <c r="AY517" s="134" t="s">
        <v>224</v>
      </c>
      <c r="AZ517" s="134" t="s">
        <v>225</v>
      </c>
      <c r="BA517" s="135">
        <v>1</v>
      </c>
      <c r="BB517" s="145">
        <v>188610</v>
      </c>
    </row>
    <row r="518" spans="48:54" x14ac:dyDescent="0.15">
      <c r="AV518" s="143" t="s">
        <v>230</v>
      </c>
      <c r="AW518" s="144" t="s">
        <v>228</v>
      </c>
      <c r="AX518" s="134" t="s">
        <v>199</v>
      </c>
      <c r="AY518" s="134" t="s">
        <v>224</v>
      </c>
      <c r="AZ518" s="134" t="s">
        <v>225</v>
      </c>
      <c r="BA518" s="135">
        <v>0.75</v>
      </c>
      <c r="BB518" s="145">
        <v>179050</v>
      </c>
    </row>
    <row r="519" spans="48:54" x14ac:dyDescent="0.15">
      <c r="AV519" s="143" t="s">
        <v>230</v>
      </c>
      <c r="AW519" s="144" t="s">
        <v>228</v>
      </c>
      <c r="AX519" s="134" t="s">
        <v>199</v>
      </c>
      <c r="AY519" s="134" t="s">
        <v>224</v>
      </c>
      <c r="AZ519" s="134" t="s">
        <v>225</v>
      </c>
      <c r="BA519" s="135">
        <v>0.5</v>
      </c>
      <c r="BB519" s="145">
        <v>175330</v>
      </c>
    </row>
    <row r="520" spans="48:54" x14ac:dyDescent="0.15">
      <c r="AV520" s="143" t="s">
        <v>230</v>
      </c>
      <c r="AW520" s="144" t="s">
        <v>228</v>
      </c>
      <c r="AX520" s="134" t="s">
        <v>200</v>
      </c>
      <c r="AY520" s="134" t="s">
        <v>224</v>
      </c>
      <c r="AZ520" s="134" t="s">
        <v>207</v>
      </c>
      <c r="BA520" s="135">
        <v>1</v>
      </c>
      <c r="BB520" s="145">
        <v>214660</v>
      </c>
    </row>
    <row r="521" spans="48:54" x14ac:dyDescent="0.15">
      <c r="AV521" s="143" t="s">
        <v>230</v>
      </c>
      <c r="AW521" s="144" t="s">
        <v>228</v>
      </c>
      <c r="AX521" s="134" t="s">
        <v>200</v>
      </c>
      <c r="AY521" s="134" t="s">
        <v>224</v>
      </c>
      <c r="AZ521" s="134" t="s">
        <v>207</v>
      </c>
      <c r="BA521" s="135">
        <v>0.75</v>
      </c>
      <c r="BB521" s="145">
        <v>200750</v>
      </c>
    </row>
    <row r="522" spans="48:54" x14ac:dyDescent="0.15">
      <c r="AV522" s="143" t="s">
        <v>230</v>
      </c>
      <c r="AW522" s="144" t="s">
        <v>228</v>
      </c>
      <c r="AX522" s="134" t="s">
        <v>200</v>
      </c>
      <c r="AY522" s="134" t="s">
        <v>224</v>
      </c>
      <c r="AZ522" s="134" t="s">
        <v>207</v>
      </c>
      <c r="BA522" s="135">
        <v>0.5</v>
      </c>
      <c r="BB522" s="145">
        <v>191830</v>
      </c>
    </row>
    <row r="523" spans="48:54" x14ac:dyDescent="0.15">
      <c r="AV523" s="143" t="s">
        <v>230</v>
      </c>
      <c r="AW523" s="144" t="s">
        <v>228</v>
      </c>
      <c r="AX523" s="134" t="s">
        <v>200</v>
      </c>
      <c r="AY523" s="134" t="s">
        <v>224</v>
      </c>
      <c r="AZ523" s="134" t="s">
        <v>225</v>
      </c>
      <c r="BA523" s="135">
        <v>1</v>
      </c>
      <c r="BB523" s="145">
        <v>257590</v>
      </c>
    </row>
    <row r="524" spans="48:54" x14ac:dyDescent="0.15">
      <c r="AV524" s="143" t="s">
        <v>230</v>
      </c>
      <c r="AW524" s="144" t="s">
        <v>228</v>
      </c>
      <c r="AX524" s="134" t="s">
        <v>200</v>
      </c>
      <c r="AY524" s="134" t="s">
        <v>224</v>
      </c>
      <c r="AZ524" s="134" t="s">
        <v>225</v>
      </c>
      <c r="BA524" s="135">
        <v>0.75</v>
      </c>
      <c r="BB524" s="145">
        <v>240900</v>
      </c>
    </row>
    <row r="525" spans="48:54" x14ac:dyDescent="0.15">
      <c r="AV525" s="143" t="s">
        <v>230</v>
      </c>
      <c r="AW525" s="144" t="s">
        <v>228</v>
      </c>
      <c r="AX525" s="134" t="s">
        <v>200</v>
      </c>
      <c r="AY525" s="134" t="s">
        <v>224</v>
      </c>
      <c r="AZ525" s="134" t="s">
        <v>225</v>
      </c>
      <c r="BA525" s="135">
        <v>0.5</v>
      </c>
      <c r="BB525" s="145">
        <v>230190</v>
      </c>
    </row>
    <row r="526" spans="48:54" x14ac:dyDescent="0.15">
      <c r="AV526" s="143" t="s">
        <v>230</v>
      </c>
      <c r="AW526" s="144" t="s">
        <v>228</v>
      </c>
      <c r="AX526" s="134" t="s">
        <v>201</v>
      </c>
      <c r="AY526" s="134" t="s">
        <v>224</v>
      </c>
      <c r="AZ526" s="134" t="s">
        <v>207</v>
      </c>
      <c r="BA526" s="135">
        <v>1</v>
      </c>
      <c r="BB526" s="145">
        <v>292340</v>
      </c>
    </row>
    <row r="527" spans="48:54" x14ac:dyDescent="0.15">
      <c r="AV527" s="143" t="s">
        <v>230</v>
      </c>
      <c r="AW527" s="144" t="s">
        <v>228</v>
      </c>
      <c r="AX527" s="134" t="s">
        <v>201</v>
      </c>
      <c r="AY527" s="134" t="s">
        <v>224</v>
      </c>
      <c r="AZ527" s="134" t="s">
        <v>207</v>
      </c>
      <c r="BA527" s="135">
        <v>0.75</v>
      </c>
      <c r="BB527" s="145">
        <v>270130</v>
      </c>
    </row>
    <row r="528" spans="48:54" x14ac:dyDescent="0.15">
      <c r="AV528" s="143" t="s">
        <v>230</v>
      </c>
      <c r="AW528" s="144" t="s">
        <v>228</v>
      </c>
      <c r="AX528" s="134" t="s">
        <v>201</v>
      </c>
      <c r="AY528" s="134" t="s">
        <v>224</v>
      </c>
      <c r="AZ528" s="134" t="s">
        <v>207</v>
      </c>
      <c r="BA528" s="135">
        <v>0.5</v>
      </c>
      <c r="BB528" s="145">
        <v>252940</v>
      </c>
    </row>
    <row r="529" spans="48:54" x14ac:dyDescent="0.15">
      <c r="AV529" s="143" t="s">
        <v>230</v>
      </c>
      <c r="AW529" s="144" t="s">
        <v>228</v>
      </c>
      <c r="AX529" s="134" t="s">
        <v>201</v>
      </c>
      <c r="AY529" s="134" t="s">
        <v>224</v>
      </c>
      <c r="AZ529" s="134" t="s">
        <v>225</v>
      </c>
      <c r="BA529" s="135">
        <v>1</v>
      </c>
      <c r="BB529" s="145">
        <v>350800</v>
      </c>
    </row>
    <row r="530" spans="48:54" x14ac:dyDescent="0.15">
      <c r="AV530" s="143" t="s">
        <v>230</v>
      </c>
      <c r="AW530" s="144" t="s">
        <v>228</v>
      </c>
      <c r="AX530" s="134" t="s">
        <v>201</v>
      </c>
      <c r="AY530" s="134" t="s">
        <v>224</v>
      </c>
      <c r="AZ530" s="134" t="s">
        <v>225</v>
      </c>
      <c r="BA530" s="135">
        <v>0.75</v>
      </c>
      <c r="BB530" s="145">
        <v>324140</v>
      </c>
    </row>
    <row r="531" spans="48:54" x14ac:dyDescent="0.15">
      <c r="AV531" s="143" t="s">
        <v>230</v>
      </c>
      <c r="AW531" s="144" t="s">
        <v>228</v>
      </c>
      <c r="AX531" s="134" t="s">
        <v>201</v>
      </c>
      <c r="AY531" s="134" t="s">
        <v>224</v>
      </c>
      <c r="AZ531" s="134" t="s">
        <v>225</v>
      </c>
      <c r="BA531" s="135">
        <v>0.5</v>
      </c>
      <c r="BB531" s="145">
        <v>303530</v>
      </c>
    </row>
    <row r="532" spans="48:54" x14ac:dyDescent="0.15">
      <c r="AV532" s="143" t="s">
        <v>230</v>
      </c>
      <c r="AW532" s="144" t="s">
        <v>145</v>
      </c>
      <c r="AX532" s="134" t="s">
        <v>198</v>
      </c>
      <c r="AY532" s="134" t="s">
        <v>224</v>
      </c>
      <c r="AZ532" s="134" t="s">
        <v>207</v>
      </c>
      <c r="BA532" s="135">
        <v>1</v>
      </c>
      <c r="BB532" s="145">
        <v>102410</v>
      </c>
    </row>
    <row r="533" spans="48:54" x14ac:dyDescent="0.15">
      <c r="AV533" s="143" t="s">
        <v>230</v>
      </c>
      <c r="AW533" s="144" t="s">
        <v>145</v>
      </c>
      <c r="AX533" s="134" t="s">
        <v>198</v>
      </c>
      <c r="AY533" s="134" t="s">
        <v>224</v>
      </c>
      <c r="AZ533" s="134" t="s">
        <v>207</v>
      </c>
      <c r="BA533" s="135">
        <v>0.75</v>
      </c>
      <c r="BB533" s="145">
        <v>97290</v>
      </c>
    </row>
    <row r="534" spans="48:54" x14ac:dyDescent="0.15">
      <c r="AV534" s="143" t="s">
        <v>230</v>
      </c>
      <c r="AW534" s="144" t="s">
        <v>145</v>
      </c>
      <c r="AX534" s="134" t="s">
        <v>198</v>
      </c>
      <c r="AY534" s="134" t="s">
        <v>224</v>
      </c>
      <c r="AZ534" s="134" t="s">
        <v>207</v>
      </c>
      <c r="BA534" s="135">
        <v>0.5</v>
      </c>
      <c r="BB534" s="145">
        <v>94030</v>
      </c>
    </row>
    <row r="535" spans="48:54" x14ac:dyDescent="0.15">
      <c r="AV535" s="143" t="s">
        <v>230</v>
      </c>
      <c r="AW535" s="144" t="s">
        <v>145</v>
      </c>
      <c r="AX535" s="134" t="s">
        <v>198</v>
      </c>
      <c r="AY535" s="134" t="s">
        <v>224</v>
      </c>
      <c r="AZ535" s="134" t="s">
        <v>225</v>
      </c>
      <c r="BA535" s="135">
        <v>1</v>
      </c>
      <c r="BB535" s="145">
        <v>122890</v>
      </c>
    </row>
    <row r="536" spans="48:54" x14ac:dyDescent="0.15">
      <c r="AV536" s="143" t="s">
        <v>230</v>
      </c>
      <c r="AW536" s="144" t="s">
        <v>145</v>
      </c>
      <c r="AX536" s="134" t="s">
        <v>198</v>
      </c>
      <c r="AY536" s="134" t="s">
        <v>224</v>
      </c>
      <c r="AZ536" s="134" t="s">
        <v>225</v>
      </c>
      <c r="BA536" s="135">
        <v>0.75</v>
      </c>
      <c r="BB536" s="145">
        <v>116750</v>
      </c>
    </row>
    <row r="537" spans="48:54" x14ac:dyDescent="0.15">
      <c r="AV537" s="143" t="s">
        <v>230</v>
      </c>
      <c r="AW537" s="144" t="s">
        <v>145</v>
      </c>
      <c r="AX537" s="134" t="s">
        <v>198</v>
      </c>
      <c r="AY537" s="134" t="s">
        <v>224</v>
      </c>
      <c r="AZ537" s="134" t="s">
        <v>225</v>
      </c>
      <c r="BA537" s="135">
        <v>0.5</v>
      </c>
      <c r="BB537" s="145">
        <v>112830</v>
      </c>
    </row>
    <row r="538" spans="48:54" x14ac:dyDescent="0.15">
      <c r="AV538" s="143" t="s">
        <v>230</v>
      </c>
      <c r="AW538" s="144" t="s">
        <v>145</v>
      </c>
      <c r="AX538" s="134" t="s">
        <v>199</v>
      </c>
      <c r="AY538" s="134" t="s">
        <v>224</v>
      </c>
      <c r="AZ538" s="134" t="s">
        <v>207</v>
      </c>
      <c r="BA538" s="135">
        <v>1</v>
      </c>
      <c r="BB538" s="145">
        <v>110170</v>
      </c>
    </row>
    <row r="539" spans="48:54" x14ac:dyDescent="0.15">
      <c r="AV539" s="143" t="s">
        <v>230</v>
      </c>
      <c r="AW539" s="144" t="s">
        <v>145</v>
      </c>
      <c r="AX539" s="134" t="s">
        <v>199</v>
      </c>
      <c r="AY539" s="134" t="s">
        <v>224</v>
      </c>
      <c r="AZ539" s="134" t="s">
        <v>207</v>
      </c>
      <c r="BA539" s="135">
        <v>0.75</v>
      </c>
      <c r="BB539" s="145">
        <v>104180</v>
      </c>
    </row>
    <row r="540" spans="48:54" x14ac:dyDescent="0.15">
      <c r="AV540" s="143" t="s">
        <v>230</v>
      </c>
      <c r="AW540" s="144" t="s">
        <v>145</v>
      </c>
      <c r="AX540" s="134" t="s">
        <v>199</v>
      </c>
      <c r="AY540" s="134" t="s">
        <v>224</v>
      </c>
      <c r="AZ540" s="134" t="s">
        <v>207</v>
      </c>
      <c r="BA540" s="135">
        <v>0.5</v>
      </c>
      <c r="BB540" s="145">
        <v>100040</v>
      </c>
    </row>
    <row r="541" spans="48:54" x14ac:dyDescent="0.15">
      <c r="AV541" s="143" t="s">
        <v>230</v>
      </c>
      <c r="AW541" s="144" t="s">
        <v>145</v>
      </c>
      <c r="AX541" s="134" t="s">
        <v>199</v>
      </c>
      <c r="AY541" s="134" t="s">
        <v>224</v>
      </c>
      <c r="AZ541" s="134" t="s">
        <v>225</v>
      </c>
      <c r="BA541" s="135">
        <v>1</v>
      </c>
      <c r="BB541" s="145">
        <v>132200</v>
      </c>
    </row>
    <row r="542" spans="48:54" x14ac:dyDescent="0.15">
      <c r="AV542" s="143" t="s">
        <v>230</v>
      </c>
      <c r="AW542" s="144" t="s">
        <v>145</v>
      </c>
      <c r="AX542" s="134" t="s">
        <v>199</v>
      </c>
      <c r="AY542" s="134" t="s">
        <v>224</v>
      </c>
      <c r="AZ542" s="134" t="s">
        <v>225</v>
      </c>
      <c r="BA542" s="135">
        <v>0.75</v>
      </c>
      <c r="BB542" s="145">
        <v>125000</v>
      </c>
    </row>
    <row r="543" spans="48:54" x14ac:dyDescent="0.15">
      <c r="AV543" s="143" t="s">
        <v>230</v>
      </c>
      <c r="AW543" s="144" t="s">
        <v>145</v>
      </c>
      <c r="AX543" s="134" t="s">
        <v>199</v>
      </c>
      <c r="AY543" s="134" t="s">
        <v>224</v>
      </c>
      <c r="AZ543" s="134" t="s">
        <v>225</v>
      </c>
      <c r="BA543" s="135">
        <v>0.5</v>
      </c>
      <c r="BB543" s="145">
        <v>120050</v>
      </c>
    </row>
    <row r="544" spans="48:54" x14ac:dyDescent="0.15">
      <c r="AV544" s="143" t="s">
        <v>230</v>
      </c>
      <c r="AW544" s="144" t="s">
        <v>145</v>
      </c>
      <c r="AX544" s="134" t="s">
        <v>200</v>
      </c>
      <c r="AY544" s="134" t="s">
        <v>224</v>
      </c>
      <c r="AZ544" s="134" t="s">
        <v>207</v>
      </c>
      <c r="BA544" s="135">
        <v>1</v>
      </c>
      <c r="BB544" s="145">
        <v>167640</v>
      </c>
    </row>
    <row r="545" spans="48:54" x14ac:dyDescent="0.15">
      <c r="AV545" s="143" t="s">
        <v>230</v>
      </c>
      <c r="AW545" s="144" t="s">
        <v>145</v>
      </c>
      <c r="AX545" s="134" t="s">
        <v>200</v>
      </c>
      <c r="AY545" s="134" t="s">
        <v>224</v>
      </c>
      <c r="AZ545" s="134" t="s">
        <v>207</v>
      </c>
      <c r="BA545" s="135">
        <v>0.75</v>
      </c>
      <c r="BB545" s="145">
        <v>155720</v>
      </c>
    </row>
    <row r="546" spans="48:54" x14ac:dyDescent="0.15">
      <c r="AV546" s="143" t="s">
        <v>230</v>
      </c>
      <c r="AW546" s="144" t="s">
        <v>145</v>
      </c>
      <c r="AX546" s="134" t="s">
        <v>200</v>
      </c>
      <c r="AY546" s="134" t="s">
        <v>224</v>
      </c>
      <c r="AZ546" s="134" t="s">
        <v>207</v>
      </c>
      <c r="BA546" s="135">
        <v>0.5</v>
      </c>
      <c r="BB546" s="145">
        <v>145760</v>
      </c>
    </row>
    <row r="547" spans="48:54" x14ac:dyDescent="0.15">
      <c r="AV547" s="143" t="s">
        <v>230</v>
      </c>
      <c r="AW547" s="144" t="s">
        <v>145</v>
      </c>
      <c r="AX547" s="134" t="s">
        <v>200</v>
      </c>
      <c r="AY547" s="134" t="s">
        <v>224</v>
      </c>
      <c r="AZ547" s="134" t="s">
        <v>225</v>
      </c>
      <c r="BA547" s="135">
        <v>1</v>
      </c>
      <c r="BB547" s="145">
        <v>201170</v>
      </c>
    </row>
    <row r="548" spans="48:54" x14ac:dyDescent="0.15">
      <c r="AV548" s="143" t="s">
        <v>230</v>
      </c>
      <c r="AW548" s="144" t="s">
        <v>145</v>
      </c>
      <c r="AX548" s="134" t="s">
        <v>200</v>
      </c>
      <c r="AY548" s="134" t="s">
        <v>224</v>
      </c>
      <c r="AZ548" s="134" t="s">
        <v>225</v>
      </c>
      <c r="BA548" s="135">
        <v>0.75</v>
      </c>
      <c r="BB548" s="145">
        <v>186870</v>
      </c>
    </row>
    <row r="549" spans="48:54" x14ac:dyDescent="0.15">
      <c r="AV549" s="143" t="s">
        <v>230</v>
      </c>
      <c r="AW549" s="144" t="s">
        <v>145</v>
      </c>
      <c r="AX549" s="134" t="s">
        <v>200</v>
      </c>
      <c r="AY549" s="134" t="s">
        <v>224</v>
      </c>
      <c r="AZ549" s="134" t="s">
        <v>225</v>
      </c>
      <c r="BA549" s="135">
        <v>0.5</v>
      </c>
      <c r="BB549" s="145">
        <v>174910</v>
      </c>
    </row>
    <row r="550" spans="48:54" x14ac:dyDescent="0.15">
      <c r="AV550" s="143" t="s">
        <v>230</v>
      </c>
      <c r="AW550" s="144" t="s">
        <v>145</v>
      </c>
      <c r="AX550" s="134" t="s">
        <v>201</v>
      </c>
      <c r="AY550" s="134" t="s">
        <v>224</v>
      </c>
      <c r="AZ550" s="134" t="s">
        <v>207</v>
      </c>
      <c r="BA550" s="135">
        <v>1</v>
      </c>
      <c r="BB550" s="145">
        <v>245330</v>
      </c>
    </row>
    <row r="551" spans="48:54" x14ac:dyDescent="0.15">
      <c r="AV551" s="143" t="s">
        <v>230</v>
      </c>
      <c r="AW551" s="144" t="s">
        <v>145</v>
      </c>
      <c r="AX551" s="134" t="s">
        <v>201</v>
      </c>
      <c r="AY551" s="134" t="s">
        <v>224</v>
      </c>
      <c r="AZ551" s="134" t="s">
        <v>207</v>
      </c>
      <c r="BA551" s="135">
        <v>0.75</v>
      </c>
      <c r="BB551" s="145">
        <v>225090</v>
      </c>
    </row>
    <row r="552" spans="48:54" x14ac:dyDescent="0.15">
      <c r="AV552" s="143" t="s">
        <v>230</v>
      </c>
      <c r="AW552" s="144" t="s">
        <v>145</v>
      </c>
      <c r="AX552" s="134" t="s">
        <v>201</v>
      </c>
      <c r="AY552" s="134" t="s">
        <v>224</v>
      </c>
      <c r="AZ552" s="134" t="s">
        <v>207</v>
      </c>
      <c r="BA552" s="135">
        <v>0.5</v>
      </c>
      <c r="BB552" s="145">
        <v>206880</v>
      </c>
    </row>
    <row r="553" spans="48:54" x14ac:dyDescent="0.15">
      <c r="AV553" s="143" t="s">
        <v>230</v>
      </c>
      <c r="AW553" s="144" t="s">
        <v>145</v>
      </c>
      <c r="AX553" s="134" t="s">
        <v>201</v>
      </c>
      <c r="AY553" s="134" t="s">
        <v>224</v>
      </c>
      <c r="AZ553" s="134" t="s">
        <v>225</v>
      </c>
      <c r="BA553" s="135">
        <v>1</v>
      </c>
      <c r="BB553" s="145">
        <v>294380</v>
      </c>
    </row>
    <row r="554" spans="48:54" x14ac:dyDescent="0.15">
      <c r="AV554" s="143" t="s">
        <v>230</v>
      </c>
      <c r="AW554" s="144" t="s">
        <v>145</v>
      </c>
      <c r="AX554" s="134" t="s">
        <v>201</v>
      </c>
      <c r="AY554" s="134" t="s">
        <v>224</v>
      </c>
      <c r="AZ554" s="134" t="s">
        <v>225</v>
      </c>
      <c r="BA554" s="135">
        <v>0.75</v>
      </c>
      <c r="BB554" s="145">
        <v>270110</v>
      </c>
    </row>
    <row r="555" spans="48:54" x14ac:dyDescent="0.15">
      <c r="AV555" s="143" t="s">
        <v>230</v>
      </c>
      <c r="AW555" s="144" t="s">
        <v>145</v>
      </c>
      <c r="AX555" s="134" t="s">
        <v>201</v>
      </c>
      <c r="AY555" s="134" t="s">
        <v>224</v>
      </c>
      <c r="AZ555" s="134" t="s">
        <v>225</v>
      </c>
      <c r="BA555" s="135">
        <v>0.5</v>
      </c>
      <c r="BB555" s="145">
        <v>248250</v>
      </c>
    </row>
    <row r="556" spans="48:54" x14ac:dyDescent="0.15">
      <c r="AV556" s="143" t="s">
        <v>230</v>
      </c>
      <c r="AW556" s="144" t="s">
        <v>146</v>
      </c>
      <c r="AX556" s="134" t="s">
        <v>198</v>
      </c>
      <c r="AY556" s="134" t="s">
        <v>224</v>
      </c>
      <c r="AZ556" s="134" t="s">
        <v>207</v>
      </c>
      <c r="BA556" s="135">
        <v>1</v>
      </c>
      <c r="BB556" s="145">
        <v>92170</v>
      </c>
    </row>
    <row r="557" spans="48:54" x14ac:dyDescent="0.15">
      <c r="AV557" s="143" t="s">
        <v>230</v>
      </c>
      <c r="AW557" s="144" t="s">
        <v>146</v>
      </c>
      <c r="AX557" s="134" t="s">
        <v>198</v>
      </c>
      <c r="AY557" s="134" t="s">
        <v>224</v>
      </c>
      <c r="AZ557" s="134" t="s">
        <v>207</v>
      </c>
      <c r="BA557" s="135">
        <v>0.75</v>
      </c>
      <c r="BB557" s="145">
        <v>90730</v>
      </c>
    </row>
    <row r="558" spans="48:54" x14ac:dyDescent="0.15">
      <c r="AV558" s="143" t="s">
        <v>230</v>
      </c>
      <c r="AW558" s="144" t="s">
        <v>146</v>
      </c>
      <c r="AX558" s="134" t="s">
        <v>198</v>
      </c>
      <c r="AY558" s="134" t="s">
        <v>224</v>
      </c>
      <c r="AZ558" s="134" t="s">
        <v>207</v>
      </c>
      <c r="BA558" s="135">
        <v>0.5</v>
      </c>
      <c r="BB558" s="145">
        <v>87670</v>
      </c>
    </row>
    <row r="559" spans="48:54" x14ac:dyDescent="0.15">
      <c r="AV559" s="143" t="s">
        <v>230</v>
      </c>
      <c r="AW559" s="144" t="s">
        <v>146</v>
      </c>
      <c r="AX559" s="134" t="s">
        <v>198</v>
      </c>
      <c r="AY559" s="134" t="s">
        <v>224</v>
      </c>
      <c r="AZ559" s="134" t="s">
        <v>225</v>
      </c>
      <c r="BA559" s="135">
        <v>1</v>
      </c>
      <c r="BB559" s="145">
        <v>110600</v>
      </c>
    </row>
    <row r="560" spans="48:54" x14ac:dyDescent="0.15">
      <c r="AV560" s="143" t="s">
        <v>230</v>
      </c>
      <c r="AW560" s="144" t="s">
        <v>146</v>
      </c>
      <c r="AX560" s="134" t="s">
        <v>198</v>
      </c>
      <c r="AY560" s="134" t="s">
        <v>224</v>
      </c>
      <c r="AZ560" s="134" t="s">
        <v>225</v>
      </c>
      <c r="BA560" s="135">
        <v>0.75</v>
      </c>
      <c r="BB560" s="145">
        <v>108870</v>
      </c>
    </row>
    <row r="561" spans="48:54" x14ac:dyDescent="0.15">
      <c r="AV561" s="143" t="s">
        <v>230</v>
      </c>
      <c r="AW561" s="144" t="s">
        <v>146</v>
      </c>
      <c r="AX561" s="134" t="s">
        <v>198</v>
      </c>
      <c r="AY561" s="134" t="s">
        <v>224</v>
      </c>
      <c r="AZ561" s="134" t="s">
        <v>225</v>
      </c>
      <c r="BA561" s="135">
        <v>0.5</v>
      </c>
      <c r="BB561" s="145">
        <v>105200</v>
      </c>
    </row>
    <row r="562" spans="48:54" x14ac:dyDescent="0.15">
      <c r="AV562" s="143" t="s">
        <v>230</v>
      </c>
      <c r="AW562" s="144" t="s">
        <v>146</v>
      </c>
      <c r="AX562" s="134" t="s">
        <v>199</v>
      </c>
      <c r="AY562" s="134" t="s">
        <v>224</v>
      </c>
      <c r="AZ562" s="134" t="s">
        <v>207</v>
      </c>
      <c r="BA562" s="135">
        <v>1</v>
      </c>
      <c r="BB562" s="145">
        <v>99920</v>
      </c>
    </row>
    <row r="563" spans="48:54" x14ac:dyDescent="0.15">
      <c r="AV563" s="143" t="s">
        <v>230</v>
      </c>
      <c r="AW563" s="144" t="s">
        <v>146</v>
      </c>
      <c r="AX563" s="134" t="s">
        <v>199</v>
      </c>
      <c r="AY563" s="134" t="s">
        <v>224</v>
      </c>
      <c r="AZ563" s="134" t="s">
        <v>207</v>
      </c>
      <c r="BA563" s="135">
        <v>0.75</v>
      </c>
      <c r="BB563" s="145">
        <v>97610</v>
      </c>
    </row>
    <row r="564" spans="48:54" x14ac:dyDescent="0.15">
      <c r="AV564" s="143" t="s">
        <v>230</v>
      </c>
      <c r="AW564" s="144" t="s">
        <v>146</v>
      </c>
      <c r="AX564" s="134" t="s">
        <v>199</v>
      </c>
      <c r="AY564" s="134" t="s">
        <v>224</v>
      </c>
      <c r="AZ564" s="134" t="s">
        <v>207</v>
      </c>
      <c r="BA564" s="135">
        <v>0.5</v>
      </c>
      <c r="BB564" s="145">
        <v>93680</v>
      </c>
    </row>
    <row r="565" spans="48:54" x14ac:dyDescent="0.15">
      <c r="AV565" s="143" t="s">
        <v>230</v>
      </c>
      <c r="AW565" s="144" t="s">
        <v>146</v>
      </c>
      <c r="AX565" s="134" t="s">
        <v>199</v>
      </c>
      <c r="AY565" s="134" t="s">
        <v>224</v>
      </c>
      <c r="AZ565" s="134" t="s">
        <v>225</v>
      </c>
      <c r="BA565" s="135">
        <v>1</v>
      </c>
      <c r="BB565" s="145">
        <v>119910</v>
      </c>
    </row>
    <row r="566" spans="48:54" x14ac:dyDescent="0.15">
      <c r="AV566" s="143" t="s">
        <v>230</v>
      </c>
      <c r="AW566" s="144" t="s">
        <v>146</v>
      </c>
      <c r="AX566" s="134" t="s">
        <v>199</v>
      </c>
      <c r="AY566" s="134" t="s">
        <v>224</v>
      </c>
      <c r="AZ566" s="134" t="s">
        <v>225</v>
      </c>
      <c r="BA566" s="135">
        <v>0.75</v>
      </c>
      <c r="BB566" s="145">
        <v>117120</v>
      </c>
    </row>
    <row r="567" spans="48:54" x14ac:dyDescent="0.15">
      <c r="AV567" s="143" t="s">
        <v>230</v>
      </c>
      <c r="AW567" s="144" t="s">
        <v>146</v>
      </c>
      <c r="AX567" s="134" t="s">
        <v>199</v>
      </c>
      <c r="AY567" s="134" t="s">
        <v>224</v>
      </c>
      <c r="AZ567" s="134" t="s">
        <v>225</v>
      </c>
      <c r="BA567" s="135">
        <v>0.5</v>
      </c>
      <c r="BB567" s="145">
        <v>112420</v>
      </c>
    </row>
    <row r="568" spans="48:54" x14ac:dyDescent="0.15">
      <c r="AV568" s="143" t="s">
        <v>230</v>
      </c>
      <c r="AW568" s="144" t="s">
        <v>146</v>
      </c>
      <c r="AX568" s="134" t="s">
        <v>200</v>
      </c>
      <c r="AY568" s="134" t="s">
        <v>224</v>
      </c>
      <c r="AZ568" s="134" t="s">
        <v>207</v>
      </c>
      <c r="BA568" s="135">
        <v>1</v>
      </c>
      <c r="BB568" s="145">
        <v>157400</v>
      </c>
    </row>
    <row r="569" spans="48:54" x14ac:dyDescent="0.15">
      <c r="AV569" s="143" t="s">
        <v>230</v>
      </c>
      <c r="AW569" s="144" t="s">
        <v>146</v>
      </c>
      <c r="AX569" s="134" t="s">
        <v>200</v>
      </c>
      <c r="AY569" s="134" t="s">
        <v>224</v>
      </c>
      <c r="AZ569" s="134" t="s">
        <v>207</v>
      </c>
      <c r="BA569" s="135">
        <v>0.75</v>
      </c>
      <c r="BB569" s="145">
        <v>149150</v>
      </c>
    </row>
    <row r="570" spans="48:54" x14ac:dyDescent="0.15">
      <c r="AV570" s="143" t="s">
        <v>230</v>
      </c>
      <c r="AW570" s="144" t="s">
        <v>146</v>
      </c>
      <c r="AX570" s="134" t="s">
        <v>200</v>
      </c>
      <c r="AY570" s="134" t="s">
        <v>224</v>
      </c>
      <c r="AZ570" s="134" t="s">
        <v>207</v>
      </c>
      <c r="BA570" s="135">
        <v>0.5</v>
      </c>
      <c r="BB570" s="145">
        <v>139410</v>
      </c>
    </row>
    <row r="571" spans="48:54" x14ac:dyDescent="0.15">
      <c r="AV571" s="143" t="s">
        <v>230</v>
      </c>
      <c r="AW571" s="144" t="s">
        <v>146</v>
      </c>
      <c r="AX571" s="134" t="s">
        <v>200</v>
      </c>
      <c r="AY571" s="134" t="s">
        <v>224</v>
      </c>
      <c r="AZ571" s="134" t="s">
        <v>225</v>
      </c>
      <c r="BA571" s="135">
        <v>1</v>
      </c>
      <c r="BB571" s="145">
        <v>188890</v>
      </c>
    </row>
    <row r="572" spans="48:54" x14ac:dyDescent="0.15">
      <c r="AV572" s="143" t="s">
        <v>230</v>
      </c>
      <c r="AW572" s="144" t="s">
        <v>146</v>
      </c>
      <c r="AX572" s="134" t="s">
        <v>200</v>
      </c>
      <c r="AY572" s="134" t="s">
        <v>224</v>
      </c>
      <c r="AZ572" s="134" t="s">
        <v>225</v>
      </c>
      <c r="BA572" s="135">
        <v>0.75</v>
      </c>
      <c r="BB572" s="145">
        <v>178990</v>
      </c>
    </row>
    <row r="573" spans="48:54" x14ac:dyDescent="0.15">
      <c r="AV573" s="143" t="s">
        <v>230</v>
      </c>
      <c r="AW573" s="144" t="s">
        <v>146</v>
      </c>
      <c r="AX573" s="134" t="s">
        <v>200</v>
      </c>
      <c r="AY573" s="134" t="s">
        <v>224</v>
      </c>
      <c r="AZ573" s="134" t="s">
        <v>225</v>
      </c>
      <c r="BA573" s="135">
        <v>0.5</v>
      </c>
      <c r="BB573" s="145">
        <v>167290</v>
      </c>
    </row>
    <row r="574" spans="48:54" x14ac:dyDescent="0.15">
      <c r="AV574" s="143" t="s">
        <v>230</v>
      </c>
      <c r="AW574" s="144" t="s">
        <v>146</v>
      </c>
      <c r="AX574" s="134" t="s">
        <v>201</v>
      </c>
      <c r="AY574" s="134" t="s">
        <v>224</v>
      </c>
      <c r="AZ574" s="134" t="s">
        <v>207</v>
      </c>
      <c r="BA574" s="135">
        <v>1</v>
      </c>
      <c r="BB574" s="145">
        <v>235070</v>
      </c>
    </row>
    <row r="575" spans="48:54" x14ac:dyDescent="0.15">
      <c r="AV575" s="143" t="s">
        <v>230</v>
      </c>
      <c r="AW575" s="144" t="s">
        <v>146</v>
      </c>
      <c r="AX575" s="134" t="s">
        <v>201</v>
      </c>
      <c r="AY575" s="134" t="s">
        <v>224</v>
      </c>
      <c r="AZ575" s="134" t="s">
        <v>207</v>
      </c>
      <c r="BA575" s="135">
        <v>0.75</v>
      </c>
      <c r="BB575" s="145">
        <v>218530</v>
      </c>
    </row>
    <row r="576" spans="48:54" x14ac:dyDescent="0.15">
      <c r="AV576" s="143" t="s">
        <v>230</v>
      </c>
      <c r="AW576" s="144" t="s">
        <v>146</v>
      </c>
      <c r="AX576" s="134" t="s">
        <v>201</v>
      </c>
      <c r="AY576" s="134" t="s">
        <v>224</v>
      </c>
      <c r="AZ576" s="134" t="s">
        <v>207</v>
      </c>
      <c r="BA576" s="135">
        <v>0.5</v>
      </c>
      <c r="BB576" s="145">
        <v>200520</v>
      </c>
    </row>
    <row r="577" spans="48:54" x14ac:dyDescent="0.15">
      <c r="AV577" s="143" t="s">
        <v>230</v>
      </c>
      <c r="AW577" s="144" t="s">
        <v>146</v>
      </c>
      <c r="AX577" s="134" t="s">
        <v>201</v>
      </c>
      <c r="AY577" s="134" t="s">
        <v>224</v>
      </c>
      <c r="AZ577" s="134" t="s">
        <v>225</v>
      </c>
      <c r="BA577" s="135">
        <v>1</v>
      </c>
      <c r="BB577" s="145">
        <v>282100</v>
      </c>
    </row>
    <row r="578" spans="48:54" x14ac:dyDescent="0.15">
      <c r="AV578" s="143" t="s">
        <v>230</v>
      </c>
      <c r="AW578" s="144" t="s">
        <v>146</v>
      </c>
      <c r="AX578" s="134" t="s">
        <v>201</v>
      </c>
      <c r="AY578" s="134" t="s">
        <v>224</v>
      </c>
      <c r="AZ578" s="134" t="s">
        <v>225</v>
      </c>
      <c r="BA578" s="135">
        <v>0.75</v>
      </c>
      <c r="BB578" s="145">
        <v>262230</v>
      </c>
    </row>
    <row r="579" spans="48:54" x14ac:dyDescent="0.15">
      <c r="AV579" s="143" t="s">
        <v>230</v>
      </c>
      <c r="AW579" s="144" t="s">
        <v>146</v>
      </c>
      <c r="AX579" s="134" t="s">
        <v>201</v>
      </c>
      <c r="AY579" s="134" t="s">
        <v>224</v>
      </c>
      <c r="AZ579" s="134" t="s">
        <v>225</v>
      </c>
      <c r="BA579" s="135">
        <v>0.5</v>
      </c>
      <c r="BB579" s="145">
        <v>240620</v>
      </c>
    </row>
    <row r="580" spans="48:54" x14ac:dyDescent="0.15">
      <c r="AV580" s="143" t="s">
        <v>230</v>
      </c>
      <c r="AW580" s="144" t="s">
        <v>147</v>
      </c>
      <c r="AX580" s="134" t="s">
        <v>198</v>
      </c>
      <c r="AY580" s="134" t="s">
        <v>224</v>
      </c>
      <c r="AZ580" s="134" t="s">
        <v>207</v>
      </c>
      <c r="BA580" s="135">
        <v>1</v>
      </c>
      <c r="BB580" s="145">
        <v>74520</v>
      </c>
    </row>
    <row r="581" spans="48:54" x14ac:dyDescent="0.15">
      <c r="AV581" s="143" t="s">
        <v>230</v>
      </c>
      <c r="AW581" s="144" t="s">
        <v>147</v>
      </c>
      <c r="AX581" s="134" t="s">
        <v>198</v>
      </c>
      <c r="AY581" s="134" t="s">
        <v>224</v>
      </c>
      <c r="AZ581" s="134" t="s">
        <v>207</v>
      </c>
      <c r="BA581" s="135">
        <v>0.75</v>
      </c>
      <c r="BB581" s="145">
        <v>72230</v>
      </c>
    </row>
    <row r="582" spans="48:54" x14ac:dyDescent="0.15">
      <c r="AV582" s="143" t="s">
        <v>230</v>
      </c>
      <c r="AW582" s="144" t="s">
        <v>147</v>
      </c>
      <c r="AX582" s="134" t="s">
        <v>198</v>
      </c>
      <c r="AY582" s="134" t="s">
        <v>224</v>
      </c>
      <c r="AZ582" s="134" t="s">
        <v>207</v>
      </c>
      <c r="BA582" s="135">
        <v>0.5</v>
      </c>
      <c r="BB582" s="145">
        <v>69370</v>
      </c>
    </row>
    <row r="583" spans="48:54" x14ac:dyDescent="0.15">
      <c r="AV583" s="143" t="s">
        <v>230</v>
      </c>
      <c r="AW583" s="144" t="s">
        <v>147</v>
      </c>
      <c r="AX583" s="134" t="s">
        <v>198</v>
      </c>
      <c r="AY583" s="134" t="s">
        <v>224</v>
      </c>
      <c r="AZ583" s="134" t="s">
        <v>225</v>
      </c>
      <c r="BA583" s="135">
        <v>1</v>
      </c>
      <c r="BB583" s="145">
        <v>89420</v>
      </c>
    </row>
    <row r="584" spans="48:54" x14ac:dyDescent="0.15">
      <c r="AV584" s="143" t="s">
        <v>230</v>
      </c>
      <c r="AW584" s="144" t="s">
        <v>147</v>
      </c>
      <c r="AX584" s="134" t="s">
        <v>198</v>
      </c>
      <c r="AY584" s="134" t="s">
        <v>224</v>
      </c>
      <c r="AZ584" s="134" t="s">
        <v>225</v>
      </c>
      <c r="BA584" s="135">
        <v>0.75</v>
      </c>
      <c r="BB584" s="145">
        <v>86670</v>
      </c>
    </row>
    <row r="585" spans="48:54" x14ac:dyDescent="0.15">
      <c r="AV585" s="143" t="s">
        <v>230</v>
      </c>
      <c r="AW585" s="144" t="s">
        <v>147</v>
      </c>
      <c r="AX585" s="134" t="s">
        <v>198</v>
      </c>
      <c r="AY585" s="134" t="s">
        <v>224</v>
      </c>
      <c r="AZ585" s="134" t="s">
        <v>225</v>
      </c>
      <c r="BA585" s="135">
        <v>0.5</v>
      </c>
      <c r="BB585" s="145">
        <v>83240</v>
      </c>
    </row>
    <row r="586" spans="48:54" x14ac:dyDescent="0.15">
      <c r="AV586" s="143" t="s">
        <v>230</v>
      </c>
      <c r="AW586" s="144" t="s">
        <v>147</v>
      </c>
      <c r="AX586" s="134" t="s">
        <v>199</v>
      </c>
      <c r="AY586" s="134" t="s">
        <v>224</v>
      </c>
      <c r="AZ586" s="134" t="s">
        <v>207</v>
      </c>
      <c r="BA586" s="135">
        <v>1</v>
      </c>
      <c r="BB586" s="145">
        <v>82270</v>
      </c>
    </row>
    <row r="587" spans="48:54" x14ac:dyDescent="0.15">
      <c r="AV587" s="143" t="s">
        <v>230</v>
      </c>
      <c r="AW587" s="144" t="s">
        <v>147</v>
      </c>
      <c r="AX587" s="134" t="s">
        <v>199</v>
      </c>
      <c r="AY587" s="134" t="s">
        <v>224</v>
      </c>
      <c r="AZ587" s="134" t="s">
        <v>207</v>
      </c>
      <c r="BA587" s="135">
        <v>0.75</v>
      </c>
      <c r="BB587" s="145">
        <v>79110</v>
      </c>
    </row>
    <row r="588" spans="48:54" x14ac:dyDescent="0.15">
      <c r="AV588" s="143" t="s">
        <v>230</v>
      </c>
      <c r="AW588" s="144" t="s">
        <v>147</v>
      </c>
      <c r="AX588" s="134" t="s">
        <v>199</v>
      </c>
      <c r="AY588" s="134" t="s">
        <v>224</v>
      </c>
      <c r="AZ588" s="134" t="s">
        <v>207</v>
      </c>
      <c r="BA588" s="135">
        <v>0.5</v>
      </c>
      <c r="BB588" s="145">
        <v>75390</v>
      </c>
    </row>
    <row r="589" spans="48:54" x14ac:dyDescent="0.15">
      <c r="AV589" s="143" t="s">
        <v>230</v>
      </c>
      <c r="AW589" s="144" t="s">
        <v>147</v>
      </c>
      <c r="AX589" s="134" t="s">
        <v>199</v>
      </c>
      <c r="AY589" s="134" t="s">
        <v>224</v>
      </c>
      <c r="AZ589" s="134" t="s">
        <v>225</v>
      </c>
      <c r="BA589" s="135">
        <v>1</v>
      </c>
      <c r="BB589" s="145">
        <v>98720</v>
      </c>
    </row>
    <row r="590" spans="48:54" x14ac:dyDescent="0.15">
      <c r="AV590" s="143" t="s">
        <v>230</v>
      </c>
      <c r="AW590" s="144" t="s">
        <v>147</v>
      </c>
      <c r="AX590" s="134" t="s">
        <v>199</v>
      </c>
      <c r="AY590" s="134" t="s">
        <v>224</v>
      </c>
      <c r="AZ590" s="134" t="s">
        <v>225</v>
      </c>
      <c r="BA590" s="135">
        <v>0.75</v>
      </c>
      <c r="BB590" s="145">
        <v>94940</v>
      </c>
    </row>
    <row r="591" spans="48:54" x14ac:dyDescent="0.15">
      <c r="AV591" s="143" t="s">
        <v>230</v>
      </c>
      <c r="AW591" s="144" t="s">
        <v>147</v>
      </c>
      <c r="AX591" s="134" t="s">
        <v>199</v>
      </c>
      <c r="AY591" s="134" t="s">
        <v>224</v>
      </c>
      <c r="AZ591" s="134" t="s">
        <v>225</v>
      </c>
      <c r="BA591" s="135">
        <v>0.5</v>
      </c>
      <c r="BB591" s="145">
        <v>90460</v>
      </c>
    </row>
    <row r="592" spans="48:54" x14ac:dyDescent="0.15">
      <c r="AV592" s="143" t="s">
        <v>230</v>
      </c>
      <c r="AW592" s="144" t="s">
        <v>147</v>
      </c>
      <c r="AX592" s="134" t="s">
        <v>200</v>
      </c>
      <c r="AY592" s="134" t="s">
        <v>224</v>
      </c>
      <c r="AZ592" s="134" t="s">
        <v>207</v>
      </c>
      <c r="BA592" s="135">
        <v>1</v>
      </c>
      <c r="BB592" s="145">
        <v>139750</v>
      </c>
    </row>
    <row r="593" spans="48:54" x14ac:dyDescent="0.15">
      <c r="AV593" s="143" t="s">
        <v>230</v>
      </c>
      <c r="AW593" s="144" t="s">
        <v>147</v>
      </c>
      <c r="AX593" s="134" t="s">
        <v>200</v>
      </c>
      <c r="AY593" s="134" t="s">
        <v>224</v>
      </c>
      <c r="AZ593" s="134" t="s">
        <v>207</v>
      </c>
      <c r="BA593" s="135">
        <v>0.75</v>
      </c>
      <c r="BB593" s="145">
        <v>130660</v>
      </c>
    </row>
    <row r="594" spans="48:54" x14ac:dyDescent="0.15">
      <c r="AV594" s="143" t="s">
        <v>230</v>
      </c>
      <c r="AW594" s="144" t="s">
        <v>147</v>
      </c>
      <c r="AX594" s="134" t="s">
        <v>200</v>
      </c>
      <c r="AY594" s="134" t="s">
        <v>224</v>
      </c>
      <c r="AZ594" s="134" t="s">
        <v>207</v>
      </c>
      <c r="BA594" s="135">
        <v>0.5</v>
      </c>
      <c r="BB594" s="145">
        <v>121110</v>
      </c>
    </row>
    <row r="595" spans="48:54" x14ac:dyDescent="0.15">
      <c r="AV595" s="143" t="s">
        <v>230</v>
      </c>
      <c r="AW595" s="144" t="s">
        <v>147</v>
      </c>
      <c r="AX595" s="134" t="s">
        <v>200</v>
      </c>
      <c r="AY595" s="134" t="s">
        <v>224</v>
      </c>
      <c r="AZ595" s="134" t="s">
        <v>225</v>
      </c>
      <c r="BA595" s="135">
        <v>1</v>
      </c>
      <c r="BB595" s="145">
        <v>167690</v>
      </c>
    </row>
    <row r="596" spans="48:54" x14ac:dyDescent="0.15">
      <c r="AV596" s="143" t="s">
        <v>230</v>
      </c>
      <c r="AW596" s="144" t="s">
        <v>147</v>
      </c>
      <c r="AX596" s="134" t="s">
        <v>200</v>
      </c>
      <c r="AY596" s="134" t="s">
        <v>224</v>
      </c>
      <c r="AZ596" s="134" t="s">
        <v>225</v>
      </c>
      <c r="BA596" s="135">
        <v>0.75</v>
      </c>
      <c r="BB596" s="145">
        <v>156780</v>
      </c>
    </row>
    <row r="597" spans="48:54" x14ac:dyDescent="0.15">
      <c r="AV597" s="143" t="s">
        <v>230</v>
      </c>
      <c r="AW597" s="144" t="s">
        <v>147</v>
      </c>
      <c r="AX597" s="134" t="s">
        <v>200</v>
      </c>
      <c r="AY597" s="134" t="s">
        <v>224</v>
      </c>
      <c r="AZ597" s="134" t="s">
        <v>225</v>
      </c>
      <c r="BA597" s="135">
        <v>0.5</v>
      </c>
      <c r="BB597" s="145">
        <v>145330</v>
      </c>
    </row>
    <row r="598" spans="48:54" x14ac:dyDescent="0.15">
      <c r="AV598" s="143" t="s">
        <v>230</v>
      </c>
      <c r="AW598" s="144" t="s">
        <v>147</v>
      </c>
      <c r="AX598" s="134" t="s">
        <v>201</v>
      </c>
      <c r="AY598" s="134" t="s">
        <v>224</v>
      </c>
      <c r="AZ598" s="134" t="s">
        <v>207</v>
      </c>
      <c r="BA598" s="135">
        <v>1</v>
      </c>
      <c r="BB598" s="145">
        <v>217430</v>
      </c>
    </row>
    <row r="599" spans="48:54" x14ac:dyDescent="0.15">
      <c r="AV599" s="143" t="s">
        <v>230</v>
      </c>
      <c r="AW599" s="144" t="s">
        <v>147</v>
      </c>
      <c r="AX599" s="134" t="s">
        <v>201</v>
      </c>
      <c r="AY599" s="134" t="s">
        <v>224</v>
      </c>
      <c r="AZ599" s="134" t="s">
        <v>207</v>
      </c>
      <c r="BA599" s="135">
        <v>0.75</v>
      </c>
      <c r="BB599" s="145">
        <v>200030</v>
      </c>
    </row>
    <row r="600" spans="48:54" x14ac:dyDescent="0.15">
      <c r="AV600" s="143" t="s">
        <v>230</v>
      </c>
      <c r="AW600" s="144" t="s">
        <v>147</v>
      </c>
      <c r="AX600" s="134" t="s">
        <v>201</v>
      </c>
      <c r="AY600" s="134" t="s">
        <v>224</v>
      </c>
      <c r="AZ600" s="134" t="s">
        <v>207</v>
      </c>
      <c r="BA600" s="135">
        <v>0.5</v>
      </c>
      <c r="BB600" s="145">
        <v>182220</v>
      </c>
    </row>
    <row r="601" spans="48:54" x14ac:dyDescent="0.15">
      <c r="AV601" s="143" t="s">
        <v>230</v>
      </c>
      <c r="AW601" s="144" t="s">
        <v>147</v>
      </c>
      <c r="AX601" s="134" t="s">
        <v>201</v>
      </c>
      <c r="AY601" s="134" t="s">
        <v>224</v>
      </c>
      <c r="AZ601" s="134" t="s">
        <v>225</v>
      </c>
      <c r="BA601" s="135">
        <v>1</v>
      </c>
      <c r="BB601" s="145">
        <v>260900</v>
      </c>
    </row>
    <row r="602" spans="48:54" x14ac:dyDescent="0.15">
      <c r="AV602" s="143" t="s">
        <v>230</v>
      </c>
      <c r="AW602" s="144" t="s">
        <v>147</v>
      </c>
      <c r="AX602" s="134" t="s">
        <v>201</v>
      </c>
      <c r="AY602" s="134" t="s">
        <v>224</v>
      </c>
      <c r="AZ602" s="134" t="s">
        <v>225</v>
      </c>
      <c r="BA602" s="135">
        <v>0.75</v>
      </c>
      <c r="BB602" s="145">
        <v>240030</v>
      </c>
    </row>
    <row r="603" spans="48:54" x14ac:dyDescent="0.15">
      <c r="AV603" s="143" t="s">
        <v>230</v>
      </c>
      <c r="AW603" s="144" t="s">
        <v>147</v>
      </c>
      <c r="AX603" s="134" t="s">
        <v>201</v>
      </c>
      <c r="AY603" s="134" t="s">
        <v>224</v>
      </c>
      <c r="AZ603" s="134" t="s">
        <v>225</v>
      </c>
      <c r="BA603" s="135">
        <v>0.5</v>
      </c>
      <c r="BB603" s="145">
        <v>218670</v>
      </c>
    </row>
    <row r="604" spans="48:54" x14ac:dyDescent="0.15">
      <c r="AV604" s="143" t="s">
        <v>230</v>
      </c>
      <c r="AW604" s="144" t="s">
        <v>148</v>
      </c>
      <c r="AX604" s="134" t="s">
        <v>198</v>
      </c>
      <c r="AY604" s="134" t="s">
        <v>224</v>
      </c>
      <c r="AZ604" s="134" t="s">
        <v>207</v>
      </c>
      <c r="BA604" s="135">
        <v>1</v>
      </c>
      <c r="BB604" s="145">
        <v>71840</v>
      </c>
    </row>
    <row r="605" spans="48:54" x14ac:dyDescent="0.15">
      <c r="AV605" s="143" t="s">
        <v>230</v>
      </c>
      <c r="AW605" s="144" t="s">
        <v>148</v>
      </c>
      <c r="AX605" s="134" t="s">
        <v>198</v>
      </c>
      <c r="AY605" s="134" t="s">
        <v>224</v>
      </c>
      <c r="AZ605" s="134" t="s">
        <v>207</v>
      </c>
      <c r="BA605" s="135">
        <v>0.75</v>
      </c>
      <c r="BB605" s="145">
        <v>69450</v>
      </c>
    </row>
    <row r="606" spans="48:54" x14ac:dyDescent="0.15">
      <c r="AV606" s="143" t="s">
        <v>230</v>
      </c>
      <c r="AW606" s="144" t="s">
        <v>148</v>
      </c>
      <c r="AX606" s="134" t="s">
        <v>198</v>
      </c>
      <c r="AY606" s="134" t="s">
        <v>224</v>
      </c>
      <c r="AZ606" s="134" t="s">
        <v>207</v>
      </c>
      <c r="BA606" s="135">
        <v>0.5</v>
      </c>
      <c r="BB606" s="145">
        <v>67000</v>
      </c>
    </row>
    <row r="607" spans="48:54" x14ac:dyDescent="0.15">
      <c r="AV607" s="143" t="s">
        <v>230</v>
      </c>
      <c r="AW607" s="144" t="s">
        <v>148</v>
      </c>
      <c r="AX607" s="134" t="s">
        <v>198</v>
      </c>
      <c r="AY607" s="134" t="s">
        <v>224</v>
      </c>
      <c r="AZ607" s="134" t="s">
        <v>225</v>
      </c>
      <c r="BA607" s="135">
        <v>1</v>
      </c>
      <c r="BB607" s="145">
        <v>86220</v>
      </c>
    </row>
    <row r="608" spans="48:54" x14ac:dyDescent="0.15">
      <c r="AV608" s="143" t="s">
        <v>230</v>
      </c>
      <c r="AW608" s="144" t="s">
        <v>148</v>
      </c>
      <c r="AX608" s="134" t="s">
        <v>198</v>
      </c>
      <c r="AY608" s="134" t="s">
        <v>224</v>
      </c>
      <c r="AZ608" s="134" t="s">
        <v>225</v>
      </c>
      <c r="BA608" s="135">
        <v>0.75</v>
      </c>
      <c r="BB608" s="145">
        <v>83330</v>
      </c>
    </row>
    <row r="609" spans="48:54" x14ac:dyDescent="0.15">
      <c r="AV609" s="143" t="s">
        <v>230</v>
      </c>
      <c r="AW609" s="144" t="s">
        <v>148</v>
      </c>
      <c r="AX609" s="134" t="s">
        <v>198</v>
      </c>
      <c r="AY609" s="134" t="s">
        <v>224</v>
      </c>
      <c r="AZ609" s="134" t="s">
        <v>225</v>
      </c>
      <c r="BA609" s="135">
        <v>0.5</v>
      </c>
      <c r="BB609" s="145">
        <v>80390</v>
      </c>
    </row>
    <row r="610" spans="48:54" x14ac:dyDescent="0.15">
      <c r="AV610" s="143" t="s">
        <v>230</v>
      </c>
      <c r="AW610" s="144" t="s">
        <v>148</v>
      </c>
      <c r="AX610" s="134" t="s">
        <v>199</v>
      </c>
      <c r="AY610" s="134" t="s">
        <v>224</v>
      </c>
      <c r="AZ610" s="134" t="s">
        <v>207</v>
      </c>
      <c r="BA610" s="135">
        <v>1</v>
      </c>
      <c r="BB610" s="145">
        <v>79600</v>
      </c>
    </row>
    <row r="611" spans="48:54" x14ac:dyDescent="0.15">
      <c r="AV611" s="143" t="s">
        <v>230</v>
      </c>
      <c r="AW611" s="144" t="s">
        <v>148</v>
      </c>
      <c r="AX611" s="134" t="s">
        <v>199</v>
      </c>
      <c r="AY611" s="134" t="s">
        <v>224</v>
      </c>
      <c r="AZ611" s="134" t="s">
        <v>207</v>
      </c>
      <c r="BA611" s="135">
        <v>0.75</v>
      </c>
      <c r="BB611" s="145">
        <v>76330</v>
      </c>
    </row>
    <row r="612" spans="48:54" x14ac:dyDescent="0.15">
      <c r="AV612" s="143" t="s">
        <v>230</v>
      </c>
      <c r="AW612" s="144" t="s">
        <v>148</v>
      </c>
      <c r="AX612" s="134" t="s">
        <v>199</v>
      </c>
      <c r="AY612" s="134" t="s">
        <v>224</v>
      </c>
      <c r="AZ612" s="134" t="s">
        <v>207</v>
      </c>
      <c r="BA612" s="135">
        <v>0.5</v>
      </c>
      <c r="BB612" s="145">
        <v>73010</v>
      </c>
    </row>
    <row r="613" spans="48:54" x14ac:dyDescent="0.15">
      <c r="AV613" s="143" t="s">
        <v>230</v>
      </c>
      <c r="AW613" s="144" t="s">
        <v>148</v>
      </c>
      <c r="AX613" s="134" t="s">
        <v>199</v>
      </c>
      <c r="AY613" s="134" t="s">
        <v>224</v>
      </c>
      <c r="AZ613" s="134" t="s">
        <v>225</v>
      </c>
      <c r="BA613" s="135">
        <v>1</v>
      </c>
      <c r="BB613" s="145">
        <v>95520</v>
      </c>
    </row>
    <row r="614" spans="48:54" x14ac:dyDescent="0.15">
      <c r="AV614" s="143" t="s">
        <v>230</v>
      </c>
      <c r="AW614" s="144" t="s">
        <v>148</v>
      </c>
      <c r="AX614" s="134" t="s">
        <v>199</v>
      </c>
      <c r="AY614" s="134" t="s">
        <v>224</v>
      </c>
      <c r="AZ614" s="134" t="s">
        <v>225</v>
      </c>
      <c r="BA614" s="135">
        <v>0.75</v>
      </c>
      <c r="BB614" s="145">
        <v>91590</v>
      </c>
    </row>
    <row r="615" spans="48:54" x14ac:dyDescent="0.15">
      <c r="AV615" s="143" t="s">
        <v>230</v>
      </c>
      <c r="AW615" s="144" t="s">
        <v>148</v>
      </c>
      <c r="AX615" s="134" t="s">
        <v>199</v>
      </c>
      <c r="AY615" s="134" t="s">
        <v>224</v>
      </c>
      <c r="AZ615" s="134" t="s">
        <v>225</v>
      </c>
      <c r="BA615" s="135">
        <v>0.5</v>
      </c>
      <c r="BB615" s="145">
        <v>87610</v>
      </c>
    </row>
    <row r="616" spans="48:54" x14ac:dyDescent="0.15">
      <c r="AV616" s="143" t="s">
        <v>230</v>
      </c>
      <c r="AW616" s="144" t="s">
        <v>148</v>
      </c>
      <c r="AX616" s="134" t="s">
        <v>200</v>
      </c>
      <c r="AY616" s="134" t="s">
        <v>224</v>
      </c>
      <c r="AZ616" s="134" t="s">
        <v>207</v>
      </c>
      <c r="BA616" s="135">
        <v>1</v>
      </c>
      <c r="BB616" s="145">
        <v>137070</v>
      </c>
    </row>
    <row r="617" spans="48:54" x14ac:dyDescent="0.15">
      <c r="AV617" s="143" t="s">
        <v>230</v>
      </c>
      <c r="AW617" s="144" t="s">
        <v>148</v>
      </c>
      <c r="AX617" s="134" t="s">
        <v>200</v>
      </c>
      <c r="AY617" s="134" t="s">
        <v>224</v>
      </c>
      <c r="AZ617" s="134" t="s">
        <v>207</v>
      </c>
      <c r="BA617" s="135">
        <v>0.75</v>
      </c>
      <c r="BB617" s="145">
        <v>127870</v>
      </c>
    </row>
    <row r="618" spans="48:54" x14ac:dyDescent="0.15">
      <c r="AV618" s="143" t="s">
        <v>230</v>
      </c>
      <c r="AW618" s="144" t="s">
        <v>148</v>
      </c>
      <c r="AX618" s="134" t="s">
        <v>200</v>
      </c>
      <c r="AY618" s="134" t="s">
        <v>224</v>
      </c>
      <c r="AZ618" s="134" t="s">
        <v>207</v>
      </c>
      <c r="BA618" s="135">
        <v>0.5</v>
      </c>
      <c r="BB618" s="145">
        <v>118740</v>
      </c>
    </row>
    <row r="619" spans="48:54" x14ac:dyDescent="0.15">
      <c r="AV619" s="143" t="s">
        <v>230</v>
      </c>
      <c r="AW619" s="144" t="s">
        <v>148</v>
      </c>
      <c r="AX619" s="134" t="s">
        <v>200</v>
      </c>
      <c r="AY619" s="134" t="s">
        <v>224</v>
      </c>
      <c r="AZ619" s="134" t="s">
        <v>225</v>
      </c>
      <c r="BA619" s="135">
        <v>1</v>
      </c>
      <c r="BB619" s="145">
        <v>164490</v>
      </c>
    </row>
    <row r="620" spans="48:54" x14ac:dyDescent="0.15">
      <c r="AV620" s="143" t="s">
        <v>230</v>
      </c>
      <c r="AW620" s="144" t="s">
        <v>148</v>
      </c>
      <c r="AX620" s="134" t="s">
        <v>200</v>
      </c>
      <c r="AY620" s="134" t="s">
        <v>224</v>
      </c>
      <c r="AZ620" s="134" t="s">
        <v>225</v>
      </c>
      <c r="BA620" s="135">
        <v>0.75</v>
      </c>
      <c r="BB620" s="145">
        <v>153440</v>
      </c>
    </row>
    <row r="621" spans="48:54" x14ac:dyDescent="0.15">
      <c r="AV621" s="143" t="s">
        <v>230</v>
      </c>
      <c r="AW621" s="144" t="s">
        <v>148</v>
      </c>
      <c r="AX621" s="134" t="s">
        <v>200</v>
      </c>
      <c r="AY621" s="134" t="s">
        <v>224</v>
      </c>
      <c r="AZ621" s="134" t="s">
        <v>225</v>
      </c>
      <c r="BA621" s="135">
        <v>0.5</v>
      </c>
      <c r="BB621" s="145">
        <v>142480</v>
      </c>
    </row>
    <row r="622" spans="48:54" x14ac:dyDescent="0.15">
      <c r="AV622" s="143" t="s">
        <v>230</v>
      </c>
      <c r="AW622" s="144" t="s">
        <v>148</v>
      </c>
      <c r="AX622" s="134" t="s">
        <v>201</v>
      </c>
      <c r="AY622" s="134" t="s">
        <v>224</v>
      </c>
      <c r="AZ622" s="134" t="s">
        <v>207</v>
      </c>
      <c r="BA622" s="135">
        <v>1</v>
      </c>
      <c r="BB622" s="145">
        <v>214750</v>
      </c>
    </row>
    <row r="623" spans="48:54" x14ac:dyDescent="0.15">
      <c r="AV623" s="143" t="s">
        <v>230</v>
      </c>
      <c r="AW623" s="144" t="s">
        <v>148</v>
      </c>
      <c r="AX623" s="134" t="s">
        <v>201</v>
      </c>
      <c r="AY623" s="134" t="s">
        <v>224</v>
      </c>
      <c r="AZ623" s="134" t="s">
        <v>207</v>
      </c>
      <c r="BA623" s="135">
        <v>0.75</v>
      </c>
      <c r="BB623" s="145">
        <v>197250</v>
      </c>
    </row>
    <row r="624" spans="48:54" x14ac:dyDescent="0.15">
      <c r="AV624" s="143" t="s">
        <v>230</v>
      </c>
      <c r="AW624" s="144" t="s">
        <v>148</v>
      </c>
      <c r="AX624" s="134" t="s">
        <v>201</v>
      </c>
      <c r="AY624" s="134" t="s">
        <v>224</v>
      </c>
      <c r="AZ624" s="134" t="s">
        <v>207</v>
      </c>
      <c r="BA624" s="135">
        <v>0.5</v>
      </c>
      <c r="BB624" s="145">
        <v>179850</v>
      </c>
    </row>
    <row r="625" spans="48:54" x14ac:dyDescent="0.15">
      <c r="AV625" s="143" t="s">
        <v>230</v>
      </c>
      <c r="AW625" s="144" t="s">
        <v>148</v>
      </c>
      <c r="AX625" s="134" t="s">
        <v>201</v>
      </c>
      <c r="AY625" s="134" t="s">
        <v>224</v>
      </c>
      <c r="AZ625" s="134" t="s">
        <v>225</v>
      </c>
      <c r="BA625" s="135">
        <v>1</v>
      </c>
      <c r="BB625" s="145">
        <v>257700</v>
      </c>
    </row>
    <row r="626" spans="48:54" x14ac:dyDescent="0.15">
      <c r="AV626" s="143" t="s">
        <v>230</v>
      </c>
      <c r="AW626" s="144" t="s">
        <v>148</v>
      </c>
      <c r="AX626" s="134" t="s">
        <v>201</v>
      </c>
      <c r="AY626" s="134" t="s">
        <v>224</v>
      </c>
      <c r="AZ626" s="134" t="s">
        <v>225</v>
      </c>
      <c r="BA626" s="135">
        <v>0.75</v>
      </c>
      <c r="BB626" s="145">
        <v>236690</v>
      </c>
    </row>
    <row r="627" spans="48:54" x14ac:dyDescent="0.15">
      <c r="AV627" s="143" t="s">
        <v>230</v>
      </c>
      <c r="AW627" s="144" t="s">
        <v>148</v>
      </c>
      <c r="AX627" s="134" t="s">
        <v>201</v>
      </c>
      <c r="AY627" s="134" t="s">
        <v>224</v>
      </c>
      <c r="AZ627" s="134" t="s">
        <v>225</v>
      </c>
      <c r="BA627" s="135">
        <v>0.5</v>
      </c>
      <c r="BB627" s="145">
        <v>215820</v>
      </c>
    </row>
    <row r="628" spans="48:54" x14ac:dyDescent="0.15">
      <c r="AV628" s="143" t="s">
        <v>230</v>
      </c>
      <c r="AW628" s="144" t="s">
        <v>149</v>
      </c>
      <c r="AX628" s="134" t="s">
        <v>198</v>
      </c>
      <c r="AY628" s="134" t="s">
        <v>224</v>
      </c>
      <c r="AZ628" s="134" t="s">
        <v>207</v>
      </c>
      <c r="BA628" s="135">
        <v>1</v>
      </c>
      <c r="BB628" s="145">
        <v>63400</v>
      </c>
    </row>
    <row r="629" spans="48:54" x14ac:dyDescent="0.15">
      <c r="AV629" s="143" t="s">
        <v>230</v>
      </c>
      <c r="AW629" s="144" t="s">
        <v>149</v>
      </c>
      <c r="AX629" s="134" t="s">
        <v>198</v>
      </c>
      <c r="AY629" s="134" t="s">
        <v>224</v>
      </c>
      <c r="AZ629" s="134" t="s">
        <v>207</v>
      </c>
      <c r="BA629" s="135">
        <v>0.75</v>
      </c>
      <c r="BB629" s="145">
        <v>61210</v>
      </c>
    </row>
    <row r="630" spans="48:54" x14ac:dyDescent="0.15">
      <c r="AV630" s="143" t="s">
        <v>230</v>
      </c>
      <c r="AW630" s="144" t="s">
        <v>149</v>
      </c>
      <c r="AX630" s="134" t="s">
        <v>198</v>
      </c>
      <c r="AY630" s="134" t="s">
        <v>224</v>
      </c>
      <c r="AZ630" s="134" t="s">
        <v>207</v>
      </c>
      <c r="BA630" s="135">
        <v>0.5</v>
      </c>
      <c r="BB630" s="145">
        <v>58950</v>
      </c>
    </row>
    <row r="631" spans="48:54" x14ac:dyDescent="0.15">
      <c r="AV631" s="143" t="s">
        <v>230</v>
      </c>
      <c r="AW631" s="144" t="s">
        <v>149</v>
      </c>
      <c r="AX631" s="134" t="s">
        <v>198</v>
      </c>
      <c r="AY631" s="134" t="s">
        <v>224</v>
      </c>
      <c r="AZ631" s="134" t="s">
        <v>225</v>
      </c>
      <c r="BA631" s="135">
        <v>1</v>
      </c>
      <c r="BB631" s="145">
        <v>76080</v>
      </c>
    </row>
    <row r="632" spans="48:54" x14ac:dyDescent="0.15">
      <c r="AV632" s="143" t="s">
        <v>230</v>
      </c>
      <c r="AW632" s="144" t="s">
        <v>149</v>
      </c>
      <c r="AX632" s="134" t="s">
        <v>198</v>
      </c>
      <c r="AY632" s="134" t="s">
        <v>224</v>
      </c>
      <c r="AZ632" s="134" t="s">
        <v>225</v>
      </c>
      <c r="BA632" s="135">
        <v>0.75</v>
      </c>
      <c r="BB632" s="145">
        <v>73460</v>
      </c>
    </row>
    <row r="633" spans="48:54" x14ac:dyDescent="0.15">
      <c r="AV633" s="143" t="s">
        <v>230</v>
      </c>
      <c r="AW633" s="144" t="s">
        <v>149</v>
      </c>
      <c r="AX633" s="134" t="s">
        <v>198</v>
      </c>
      <c r="AY633" s="134" t="s">
        <v>224</v>
      </c>
      <c r="AZ633" s="134" t="s">
        <v>225</v>
      </c>
      <c r="BA633" s="135">
        <v>0.5</v>
      </c>
      <c r="BB633" s="145">
        <v>70740</v>
      </c>
    </row>
    <row r="634" spans="48:54" x14ac:dyDescent="0.15">
      <c r="AV634" s="143" t="s">
        <v>230</v>
      </c>
      <c r="AW634" s="144" t="s">
        <v>149</v>
      </c>
      <c r="AX634" s="134" t="s">
        <v>199</v>
      </c>
      <c r="AY634" s="134" t="s">
        <v>224</v>
      </c>
      <c r="AZ634" s="134" t="s">
        <v>207</v>
      </c>
      <c r="BA634" s="135">
        <v>1</v>
      </c>
      <c r="BB634" s="145">
        <v>71150</v>
      </c>
    </row>
    <row r="635" spans="48:54" x14ac:dyDescent="0.15">
      <c r="AV635" s="143" t="s">
        <v>230</v>
      </c>
      <c r="AW635" s="144" t="s">
        <v>149</v>
      </c>
      <c r="AX635" s="134" t="s">
        <v>199</v>
      </c>
      <c r="AY635" s="134" t="s">
        <v>224</v>
      </c>
      <c r="AZ635" s="134" t="s">
        <v>207</v>
      </c>
      <c r="BA635" s="135">
        <v>0.75</v>
      </c>
      <c r="BB635" s="145">
        <v>68100</v>
      </c>
    </row>
    <row r="636" spans="48:54" x14ac:dyDescent="0.15">
      <c r="AV636" s="143" t="s">
        <v>230</v>
      </c>
      <c r="AW636" s="144" t="s">
        <v>149</v>
      </c>
      <c r="AX636" s="134" t="s">
        <v>199</v>
      </c>
      <c r="AY636" s="134" t="s">
        <v>224</v>
      </c>
      <c r="AZ636" s="134" t="s">
        <v>207</v>
      </c>
      <c r="BA636" s="135">
        <v>0.5</v>
      </c>
      <c r="BB636" s="145">
        <v>64970</v>
      </c>
    </row>
    <row r="637" spans="48:54" x14ac:dyDescent="0.15">
      <c r="AV637" s="143" t="s">
        <v>230</v>
      </c>
      <c r="AW637" s="144" t="s">
        <v>149</v>
      </c>
      <c r="AX637" s="134" t="s">
        <v>199</v>
      </c>
      <c r="AY637" s="134" t="s">
        <v>224</v>
      </c>
      <c r="AZ637" s="134" t="s">
        <v>225</v>
      </c>
      <c r="BA637" s="135">
        <v>1</v>
      </c>
      <c r="BB637" s="145">
        <v>85380</v>
      </c>
    </row>
    <row r="638" spans="48:54" x14ac:dyDescent="0.15">
      <c r="AV638" s="143" t="s">
        <v>230</v>
      </c>
      <c r="AW638" s="144" t="s">
        <v>149</v>
      </c>
      <c r="AX638" s="134" t="s">
        <v>199</v>
      </c>
      <c r="AY638" s="134" t="s">
        <v>224</v>
      </c>
      <c r="AZ638" s="134" t="s">
        <v>225</v>
      </c>
      <c r="BA638" s="135">
        <v>0.75</v>
      </c>
      <c r="BB638" s="145">
        <v>81710</v>
      </c>
    </row>
    <row r="639" spans="48:54" x14ac:dyDescent="0.15">
      <c r="AV639" s="143" t="s">
        <v>230</v>
      </c>
      <c r="AW639" s="144" t="s">
        <v>149</v>
      </c>
      <c r="AX639" s="134" t="s">
        <v>199</v>
      </c>
      <c r="AY639" s="134" t="s">
        <v>224</v>
      </c>
      <c r="AZ639" s="134" t="s">
        <v>225</v>
      </c>
      <c r="BA639" s="135">
        <v>0.5</v>
      </c>
      <c r="BB639" s="145">
        <v>77950</v>
      </c>
    </row>
    <row r="640" spans="48:54" x14ac:dyDescent="0.15">
      <c r="AV640" s="143" t="s">
        <v>230</v>
      </c>
      <c r="AW640" s="144" t="s">
        <v>149</v>
      </c>
      <c r="AX640" s="134" t="s">
        <v>200</v>
      </c>
      <c r="AY640" s="134" t="s">
        <v>224</v>
      </c>
      <c r="AZ640" s="134" t="s">
        <v>207</v>
      </c>
      <c r="BA640" s="135">
        <v>1</v>
      </c>
      <c r="BB640" s="145">
        <v>128640</v>
      </c>
    </row>
    <row r="641" spans="48:54" x14ac:dyDescent="0.15">
      <c r="AV641" s="143" t="s">
        <v>230</v>
      </c>
      <c r="AW641" s="144" t="s">
        <v>149</v>
      </c>
      <c r="AX641" s="134" t="s">
        <v>200</v>
      </c>
      <c r="AY641" s="134" t="s">
        <v>224</v>
      </c>
      <c r="AZ641" s="134" t="s">
        <v>207</v>
      </c>
      <c r="BA641" s="135">
        <v>0.75</v>
      </c>
      <c r="BB641" s="145">
        <v>119640</v>
      </c>
    </row>
    <row r="642" spans="48:54" x14ac:dyDescent="0.15">
      <c r="AV642" s="143" t="s">
        <v>230</v>
      </c>
      <c r="AW642" s="144" t="s">
        <v>149</v>
      </c>
      <c r="AX642" s="134" t="s">
        <v>200</v>
      </c>
      <c r="AY642" s="134" t="s">
        <v>224</v>
      </c>
      <c r="AZ642" s="134" t="s">
        <v>207</v>
      </c>
      <c r="BA642" s="135">
        <v>0.5</v>
      </c>
      <c r="BB642" s="145">
        <v>110690</v>
      </c>
    </row>
    <row r="643" spans="48:54" x14ac:dyDescent="0.15">
      <c r="AV643" s="143" t="s">
        <v>230</v>
      </c>
      <c r="AW643" s="144" t="s">
        <v>149</v>
      </c>
      <c r="AX643" s="134" t="s">
        <v>200</v>
      </c>
      <c r="AY643" s="134" t="s">
        <v>224</v>
      </c>
      <c r="AZ643" s="134" t="s">
        <v>225</v>
      </c>
      <c r="BA643" s="135">
        <v>1</v>
      </c>
      <c r="BB643" s="145">
        <v>154360</v>
      </c>
    </row>
    <row r="644" spans="48:54" x14ac:dyDescent="0.15">
      <c r="AV644" s="143" t="s">
        <v>230</v>
      </c>
      <c r="AW644" s="144" t="s">
        <v>149</v>
      </c>
      <c r="AX644" s="134" t="s">
        <v>200</v>
      </c>
      <c r="AY644" s="134" t="s">
        <v>224</v>
      </c>
      <c r="AZ644" s="134" t="s">
        <v>225</v>
      </c>
      <c r="BA644" s="135">
        <v>0.75</v>
      </c>
      <c r="BB644" s="145">
        <v>143570</v>
      </c>
    </row>
    <row r="645" spans="48:54" x14ac:dyDescent="0.15">
      <c r="AV645" s="143" t="s">
        <v>230</v>
      </c>
      <c r="AW645" s="144" t="s">
        <v>149</v>
      </c>
      <c r="AX645" s="134" t="s">
        <v>200</v>
      </c>
      <c r="AY645" s="134" t="s">
        <v>224</v>
      </c>
      <c r="AZ645" s="134" t="s">
        <v>225</v>
      </c>
      <c r="BA645" s="135">
        <v>0.5</v>
      </c>
      <c r="BB645" s="145">
        <v>132820</v>
      </c>
    </row>
    <row r="646" spans="48:54" x14ac:dyDescent="0.15">
      <c r="AV646" s="143" t="s">
        <v>230</v>
      </c>
      <c r="AW646" s="144" t="s">
        <v>149</v>
      </c>
      <c r="AX646" s="134" t="s">
        <v>201</v>
      </c>
      <c r="AY646" s="134" t="s">
        <v>224</v>
      </c>
      <c r="AZ646" s="134" t="s">
        <v>207</v>
      </c>
      <c r="BA646" s="135">
        <v>1</v>
      </c>
      <c r="BB646" s="145">
        <v>206310</v>
      </c>
    </row>
    <row r="647" spans="48:54" x14ac:dyDescent="0.15">
      <c r="AV647" s="143" t="s">
        <v>230</v>
      </c>
      <c r="AW647" s="144" t="s">
        <v>149</v>
      </c>
      <c r="AX647" s="134" t="s">
        <v>201</v>
      </c>
      <c r="AY647" s="134" t="s">
        <v>224</v>
      </c>
      <c r="AZ647" s="134" t="s">
        <v>207</v>
      </c>
      <c r="BA647" s="135">
        <v>0.75</v>
      </c>
      <c r="BB647" s="145">
        <v>189020</v>
      </c>
    </row>
    <row r="648" spans="48:54" x14ac:dyDescent="0.15">
      <c r="AV648" s="143" t="s">
        <v>230</v>
      </c>
      <c r="AW648" s="144" t="s">
        <v>149</v>
      </c>
      <c r="AX648" s="134" t="s">
        <v>201</v>
      </c>
      <c r="AY648" s="134" t="s">
        <v>224</v>
      </c>
      <c r="AZ648" s="134" t="s">
        <v>207</v>
      </c>
      <c r="BA648" s="135">
        <v>0.5</v>
      </c>
      <c r="BB648" s="145">
        <v>171800</v>
      </c>
    </row>
    <row r="649" spans="48:54" x14ac:dyDescent="0.15">
      <c r="AV649" s="143" t="s">
        <v>230</v>
      </c>
      <c r="AW649" s="144" t="s">
        <v>149</v>
      </c>
      <c r="AX649" s="134" t="s">
        <v>201</v>
      </c>
      <c r="AY649" s="134" t="s">
        <v>224</v>
      </c>
      <c r="AZ649" s="134" t="s">
        <v>225</v>
      </c>
      <c r="BA649" s="135">
        <v>1</v>
      </c>
      <c r="BB649" s="145">
        <v>247570</v>
      </c>
    </row>
    <row r="650" spans="48:54" x14ac:dyDescent="0.15">
      <c r="AV650" s="143" t="s">
        <v>230</v>
      </c>
      <c r="AW650" s="144" t="s">
        <v>149</v>
      </c>
      <c r="AX650" s="134" t="s">
        <v>201</v>
      </c>
      <c r="AY650" s="134" t="s">
        <v>224</v>
      </c>
      <c r="AZ650" s="134" t="s">
        <v>225</v>
      </c>
      <c r="BA650" s="135">
        <v>0.75</v>
      </c>
      <c r="BB650" s="145">
        <v>226820</v>
      </c>
    </row>
    <row r="651" spans="48:54" x14ac:dyDescent="0.15">
      <c r="AV651" s="143" t="s">
        <v>230</v>
      </c>
      <c r="AW651" s="144" t="s">
        <v>149</v>
      </c>
      <c r="AX651" s="134" t="s">
        <v>201</v>
      </c>
      <c r="AY651" s="134" t="s">
        <v>224</v>
      </c>
      <c r="AZ651" s="134" t="s">
        <v>225</v>
      </c>
      <c r="BA651" s="135">
        <v>0.5</v>
      </c>
      <c r="BB651" s="145">
        <v>206160</v>
      </c>
    </row>
    <row r="652" spans="48:54" x14ac:dyDescent="0.15">
      <c r="AV652" s="143" t="s">
        <v>230</v>
      </c>
      <c r="AW652" s="144" t="s">
        <v>150</v>
      </c>
      <c r="AX652" s="134" t="s">
        <v>198</v>
      </c>
      <c r="AY652" s="134" t="s">
        <v>224</v>
      </c>
      <c r="AZ652" s="134" t="s">
        <v>207</v>
      </c>
      <c r="BA652" s="135">
        <v>1</v>
      </c>
      <c r="BB652" s="145">
        <v>57530</v>
      </c>
    </row>
    <row r="653" spans="48:54" x14ac:dyDescent="0.15">
      <c r="AV653" s="143" t="s">
        <v>230</v>
      </c>
      <c r="AW653" s="144" t="s">
        <v>150</v>
      </c>
      <c r="AX653" s="134" t="s">
        <v>198</v>
      </c>
      <c r="AY653" s="134" t="s">
        <v>224</v>
      </c>
      <c r="AZ653" s="134" t="s">
        <v>207</v>
      </c>
      <c r="BA653" s="135">
        <v>0.75</v>
      </c>
      <c r="BB653" s="145">
        <v>55290</v>
      </c>
    </row>
    <row r="654" spans="48:54" x14ac:dyDescent="0.15">
      <c r="AV654" s="143" t="s">
        <v>230</v>
      </c>
      <c r="AW654" s="144" t="s">
        <v>150</v>
      </c>
      <c r="AX654" s="134" t="s">
        <v>198</v>
      </c>
      <c r="AY654" s="134" t="s">
        <v>224</v>
      </c>
      <c r="AZ654" s="134" t="s">
        <v>207</v>
      </c>
      <c r="BA654" s="135">
        <v>0.5</v>
      </c>
      <c r="BB654" s="145">
        <v>53210</v>
      </c>
    </row>
    <row r="655" spans="48:54" x14ac:dyDescent="0.15">
      <c r="AV655" s="143" t="s">
        <v>230</v>
      </c>
      <c r="AW655" s="144" t="s">
        <v>150</v>
      </c>
      <c r="AX655" s="134" t="s">
        <v>198</v>
      </c>
      <c r="AY655" s="134" t="s">
        <v>224</v>
      </c>
      <c r="AZ655" s="134" t="s">
        <v>225</v>
      </c>
      <c r="BA655" s="135">
        <v>1</v>
      </c>
      <c r="BB655" s="145">
        <v>69030</v>
      </c>
    </row>
    <row r="656" spans="48:54" x14ac:dyDescent="0.15">
      <c r="AV656" s="143" t="s">
        <v>230</v>
      </c>
      <c r="AW656" s="144" t="s">
        <v>150</v>
      </c>
      <c r="AX656" s="134" t="s">
        <v>198</v>
      </c>
      <c r="AY656" s="134" t="s">
        <v>224</v>
      </c>
      <c r="AZ656" s="134" t="s">
        <v>225</v>
      </c>
      <c r="BA656" s="135">
        <v>0.75</v>
      </c>
      <c r="BB656" s="145">
        <v>66350</v>
      </c>
    </row>
    <row r="657" spans="48:54" x14ac:dyDescent="0.15">
      <c r="AV657" s="143" t="s">
        <v>230</v>
      </c>
      <c r="AW657" s="144" t="s">
        <v>150</v>
      </c>
      <c r="AX657" s="134" t="s">
        <v>198</v>
      </c>
      <c r="AY657" s="134" t="s">
        <v>224</v>
      </c>
      <c r="AZ657" s="134" t="s">
        <v>225</v>
      </c>
      <c r="BA657" s="135">
        <v>0.5</v>
      </c>
      <c r="BB657" s="145">
        <v>63850</v>
      </c>
    </row>
    <row r="658" spans="48:54" x14ac:dyDescent="0.15">
      <c r="AV658" s="143" t="s">
        <v>230</v>
      </c>
      <c r="AW658" s="144" t="s">
        <v>150</v>
      </c>
      <c r="AX658" s="134" t="s">
        <v>199</v>
      </c>
      <c r="AY658" s="134" t="s">
        <v>224</v>
      </c>
      <c r="AZ658" s="134" t="s">
        <v>207</v>
      </c>
      <c r="BA658" s="135">
        <v>1</v>
      </c>
      <c r="BB658" s="145">
        <v>65290</v>
      </c>
    </row>
    <row r="659" spans="48:54" x14ac:dyDescent="0.15">
      <c r="AV659" s="143" t="s">
        <v>230</v>
      </c>
      <c r="AW659" s="144" t="s">
        <v>150</v>
      </c>
      <c r="AX659" s="134" t="s">
        <v>199</v>
      </c>
      <c r="AY659" s="134" t="s">
        <v>224</v>
      </c>
      <c r="AZ659" s="134" t="s">
        <v>207</v>
      </c>
      <c r="BA659" s="135">
        <v>0.75</v>
      </c>
      <c r="BB659" s="145">
        <v>62170</v>
      </c>
    </row>
    <row r="660" spans="48:54" x14ac:dyDescent="0.15">
      <c r="AV660" s="143" t="s">
        <v>230</v>
      </c>
      <c r="AW660" s="144" t="s">
        <v>150</v>
      </c>
      <c r="AX660" s="134" t="s">
        <v>199</v>
      </c>
      <c r="AY660" s="134" t="s">
        <v>224</v>
      </c>
      <c r="AZ660" s="134" t="s">
        <v>207</v>
      </c>
      <c r="BA660" s="135">
        <v>0.5</v>
      </c>
      <c r="BB660" s="145">
        <v>59230</v>
      </c>
    </row>
    <row r="661" spans="48:54" x14ac:dyDescent="0.15">
      <c r="AV661" s="143" t="s">
        <v>230</v>
      </c>
      <c r="AW661" s="144" t="s">
        <v>150</v>
      </c>
      <c r="AX661" s="134" t="s">
        <v>199</v>
      </c>
      <c r="AY661" s="134" t="s">
        <v>224</v>
      </c>
      <c r="AZ661" s="134" t="s">
        <v>225</v>
      </c>
      <c r="BA661" s="135">
        <v>1</v>
      </c>
      <c r="BB661" s="145">
        <v>78330</v>
      </c>
    </row>
    <row r="662" spans="48:54" x14ac:dyDescent="0.15">
      <c r="AV662" s="143" t="s">
        <v>230</v>
      </c>
      <c r="AW662" s="144" t="s">
        <v>150</v>
      </c>
      <c r="AX662" s="134" t="s">
        <v>199</v>
      </c>
      <c r="AY662" s="134" t="s">
        <v>224</v>
      </c>
      <c r="AZ662" s="134" t="s">
        <v>225</v>
      </c>
      <c r="BA662" s="135">
        <v>0.75</v>
      </c>
      <c r="BB662" s="145">
        <v>74610</v>
      </c>
    </row>
    <row r="663" spans="48:54" x14ac:dyDescent="0.15">
      <c r="AV663" s="143" t="s">
        <v>230</v>
      </c>
      <c r="AW663" s="144" t="s">
        <v>150</v>
      </c>
      <c r="AX663" s="134" t="s">
        <v>199</v>
      </c>
      <c r="AY663" s="134" t="s">
        <v>224</v>
      </c>
      <c r="AZ663" s="134" t="s">
        <v>225</v>
      </c>
      <c r="BA663" s="135">
        <v>0.5</v>
      </c>
      <c r="BB663" s="145">
        <v>71070</v>
      </c>
    </row>
    <row r="664" spans="48:54" x14ac:dyDescent="0.15">
      <c r="AV664" s="143" t="s">
        <v>230</v>
      </c>
      <c r="AW664" s="144" t="s">
        <v>150</v>
      </c>
      <c r="AX664" s="134" t="s">
        <v>200</v>
      </c>
      <c r="AY664" s="134" t="s">
        <v>224</v>
      </c>
      <c r="AZ664" s="134" t="s">
        <v>207</v>
      </c>
      <c r="BA664" s="135">
        <v>1</v>
      </c>
      <c r="BB664" s="145">
        <v>122760</v>
      </c>
    </row>
    <row r="665" spans="48:54" x14ac:dyDescent="0.15">
      <c r="AV665" s="143" t="s">
        <v>230</v>
      </c>
      <c r="AW665" s="144" t="s">
        <v>150</v>
      </c>
      <c r="AX665" s="134" t="s">
        <v>200</v>
      </c>
      <c r="AY665" s="134" t="s">
        <v>224</v>
      </c>
      <c r="AZ665" s="134" t="s">
        <v>207</v>
      </c>
      <c r="BA665" s="135">
        <v>0.75</v>
      </c>
      <c r="BB665" s="145">
        <v>113720</v>
      </c>
    </row>
    <row r="666" spans="48:54" x14ac:dyDescent="0.15">
      <c r="AV666" s="143" t="s">
        <v>230</v>
      </c>
      <c r="AW666" s="144" t="s">
        <v>150</v>
      </c>
      <c r="AX666" s="134" t="s">
        <v>200</v>
      </c>
      <c r="AY666" s="134" t="s">
        <v>224</v>
      </c>
      <c r="AZ666" s="134" t="s">
        <v>207</v>
      </c>
      <c r="BA666" s="135">
        <v>0.5</v>
      </c>
      <c r="BB666" s="145">
        <v>104950</v>
      </c>
    </row>
    <row r="667" spans="48:54" x14ac:dyDescent="0.15">
      <c r="AV667" s="143" t="s">
        <v>230</v>
      </c>
      <c r="AW667" s="144" t="s">
        <v>150</v>
      </c>
      <c r="AX667" s="134" t="s">
        <v>200</v>
      </c>
      <c r="AY667" s="134" t="s">
        <v>224</v>
      </c>
      <c r="AZ667" s="134" t="s">
        <v>225</v>
      </c>
      <c r="BA667" s="135">
        <v>1</v>
      </c>
      <c r="BB667" s="145">
        <v>147310</v>
      </c>
    </row>
    <row r="668" spans="48:54" x14ac:dyDescent="0.15">
      <c r="AV668" s="143" t="s">
        <v>230</v>
      </c>
      <c r="AW668" s="144" t="s">
        <v>150</v>
      </c>
      <c r="AX668" s="134" t="s">
        <v>200</v>
      </c>
      <c r="AY668" s="134" t="s">
        <v>224</v>
      </c>
      <c r="AZ668" s="134" t="s">
        <v>225</v>
      </c>
      <c r="BA668" s="135">
        <v>0.75</v>
      </c>
      <c r="BB668" s="145">
        <v>136460</v>
      </c>
    </row>
    <row r="669" spans="48:54" x14ac:dyDescent="0.15">
      <c r="AV669" s="143" t="s">
        <v>230</v>
      </c>
      <c r="AW669" s="144" t="s">
        <v>150</v>
      </c>
      <c r="AX669" s="134" t="s">
        <v>200</v>
      </c>
      <c r="AY669" s="134" t="s">
        <v>224</v>
      </c>
      <c r="AZ669" s="134" t="s">
        <v>225</v>
      </c>
      <c r="BA669" s="135">
        <v>0.5</v>
      </c>
      <c r="BB669" s="145">
        <v>125940</v>
      </c>
    </row>
    <row r="670" spans="48:54" x14ac:dyDescent="0.15">
      <c r="AV670" s="143" t="s">
        <v>230</v>
      </c>
      <c r="AW670" s="144" t="s">
        <v>150</v>
      </c>
      <c r="AX670" s="134" t="s">
        <v>201</v>
      </c>
      <c r="AY670" s="134" t="s">
        <v>224</v>
      </c>
      <c r="AZ670" s="134" t="s">
        <v>207</v>
      </c>
      <c r="BA670" s="135">
        <v>1</v>
      </c>
      <c r="BB670" s="145">
        <v>200440</v>
      </c>
    </row>
    <row r="671" spans="48:54" x14ac:dyDescent="0.15">
      <c r="AV671" s="143" t="s">
        <v>230</v>
      </c>
      <c r="AW671" s="144" t="s">
        <v>150</v>
      </c>
      <c r="AX671" s="134" t="s">
        <v>201</v>
      </c>
      <c r="AY671" s="134" t="s">
        <v>224</v>
      </c>
      <c r="AZ671" s="134" t="s">
        <v>207</v>
      </c>
      <c r="BA671" s="135">
        <v>0.75</v>
      </c>
      <c r="BB671" s="145">
        <v>183090</v>
      </c>
    </row>
    <row r="672" spans="48:54" x14ac:dyDescent="0.15">
      <c r="AV672" s="143" t="s">
        <v>230</v>
      </c>
      <c r="AW672" s="144" t="s">
        <v>150</v>
      </c>
      <c r="AX672" s="134" t="s">
        <v>201</v>
      </c>
      <c r="AY672" s="134" t="s">
        <v>224</v>
      </c>
      <c r="AZ672" s="134" t="s">
        <v>207</v>
      </c>
      <c r="BA672" s="135">
        <v>0.5</v>
      </c>
      <c r="BB672" s="145">
        <v>166060</v>
      </c>
    </row>
    <row r="673" spans="48:54" x14ac:dyDescent="0.15">
      <c r="AV673" s="143" t="s">
        <v>230</v>
      </c>
      <c r="AW673" s="144" t="s">
        <v>150</v>
      </c>
      <c r="AX673" s="134" t="s">
        <v>201</v>
      </c>
      <c r="AY673" s="134" t="s">
        <v>224</v>
      </c>
      <c r="AZ673" s="134" t="s">
        <v>225</v>
      </c>
      <c r="BA673" s="135">
        <v>1</v>
      </c>
      <c r="BB673" s="145">
        <v>240520</v>
      </c>
    </row>
    <row r="674" spans="48:54" x14ac:dyDescent="0.15">
      <c r="AV674" s="143" t="s">
        <v>230</v>
      </c>
      <c r="AW674" s="144" t="s">
        <v>150</v>
      </c>
      <c r="AX674" s="134" t="s">
        <v>201</v>
      </c>
      <c r="AY674" s="134" t="s">
        <v>224</v>
      </c>
      <c r="AZ674" s="134" t="s">
        <v>225</v>
      </c>
      <c r="BA674" s="135">
        <v>0.75</v>
      </c>
      <c r="BB674" s="145">
        <v>219710</v>
      </c>
    </row>
    <row r="675" spans="48:54" x14ac:dyDescent="0.15">
      <c r="AV675" s="143" t="s">
        <v>230</v>
      </c>
      <c r="AW675" s="144" t="s">
        <v>150</v>
      </c>
      <c r="AX675" s="134" t="s">
        <v>201</v>
      </c>
      <c r="AY675" s="134" t="s">
        <v>224</v>
      </c>
      <c r="AZ675" s="134" t="s">
        <v>225</v>
      </c>
      <c r="BA675" s="135">
        <v>0.5</v>
      </c>
      <c r="BB675" s="145">
        <v>199280</v>
      </c>
    </row>
    <row r="676" spans="48:54" x14ac:dyDescent="0.15">
      <c r="AV676" s="143" t="s">
        <v>231</v>
      </c>
      <c r="AW676" s="144" t="s">
        <v>228</v>
      </c>
      <c r="AX676" s="134" t="s">
        <v>198</v>
      </c>
      <c r="AY676" s="134" t="s">
        <v>224</v>
      </c>
      <c r="AZ676" s="134" t="s">
        <v>207</v>
      </c>
      <c r="BA676" s="135">
        <v>1</v>
      </c>
      <c r="BB676" s="145">
        <v>147740</v>
      </c>
    </row>
    <row r="677" spans="48:54" x14ac:dyDescent="0.15">
      <c r="AV677" s="143" t="s">
        <v>231</v>
      </c>
      <c r="AW677" s="144" t="s">
        <v>228</v>
      </c>
      <c r="AX677" s="134" t="s">
        <v>198</v>
      </c>
      <c r="AY677" s="134" t="s">
        <v>224</v>
      </c>
      <c r="AZ677" s="134" t="s">
        <v>207</v>
      </c>
      <c r="BA677" s="135">
        <v>0.75</v>
      </c>
      <c r="BB677" s="145">
        <v>140850</v>
      </c>
    </row>
    <row r="678" spans="48:54" x14ac:dyDescent="0.15">
      <c r="AV678" s="143" t="s">
        <v>231</v>
      </c>
      <c r="AW678" s="144" t="s">
        <v>228</v>
      </c>
      <c r="AX678" s="134" t="s">
        <v>198</v>
      </c>
      <c r="AY678" s="134" t="s">
        <v>224</v>
      </c>
      <c r="AZ678" s="134" t="s">
        <v>207</v>
      </c>
      <c r="BA678" s="135">
        <v>0.5</v>
      </c>
      <c r="BB678" s="145">
        <v>138650</v>
      </c>
    </row>
    <row r="679" spans="48:54" x14ac:dyDescent="0.15">
      <c r="AV679" s="143" t="s">
        <v>231</v>
      </c>
      <c r="AW679" s="144" t="s">
        <v>228</v>
      </c>
      <c r="AX679" s="134" t="s">
        <v>198</v>
      </c>
      <c r="AY679" s="134" t="s">
        <v>224</v>
      </c>
      <c r="AZ679" s="134" t="s">
        <v>225</v>
      </c>
      <c r="BA679" s="135">
        <v>1</v>
      </c>
      <c r="BB679" s="145">
        <v>177290</v>
      </c>
    </row>
    <row r="680" spans="48:54" x14ac:dyDescent="0.15">
      <c r="AV680" s="143" t="s">
        <v>231</v>
      </c>
      <c r="AW680" s="144" t="s">
        <v>228</v>
      </c>
      <c r="AX680" s="134" t="s">
        <v>198</v>
      </c>
      <c r="AY680" s="134" t="s">
        <v>224</v>
      </c>
      <c r="AZ680" s="134" t="s">
        <v>225</v>
      </c>
      <c r="BA680" s="135">
        <v>0.75</v>
      </c>
      <c r="BB680" s="145">
        <v>169020</v>
      </c>
    </row>
    <row r="681" spans="48:54" x14ac:dyDescent="0.15">
      <c r="AV681" s="143" t="s">
        <v>231</v>
      </c>
      <c r="AW681" s="144" t="s">
        <v>228</v>
      </c>
      <c r="AX681" s="134" t="s">
        <v>198</v>
      </c>
      <c r="AY681" s="134" t="s">
        <v>224</v>
      </c>
      <c r="AZ681" s="134" t="s">
        <v>225</v>
      </c>
      <c r="BA681" s="135">
        <v>0.5</v>
      </c>
      <c r="BB681" s="145">
        <v>166380</v>
      </c>
    </row>
    <row r="682" spans="48:54" x14ac:dyDescent="0.15">
      <c r="AV682" s="143" t="s">
        <v>231</v>
      </c>
      <c r="AW682" s="144" t="s">
        <v>228</v>
      </c>
      <c r="AX682" s="134" t="s">
        <v>199</v>
      </c>
      <c r="AY682" s="134" t="s">
        <v>224</v>
      </c>
      <c r="AZ682" s="134" t="s">
        <v>207</v>
      </c>
      <c r="BA682" s="135">
        <v>1</v>
      </c>
      <c r="BB682" s="145">
        <v>155390</v>
      </c>
    </row>
    <row r="683" spans="48:54" x14ac:dyDescent="0.15">
      <c r="AV683" s="143" t="s">
        <v>231</v>
      </c>
      <c r="AW683" s="144" t="s">
        <v>228</v>
      </c>
      <c r="AX683" s="134" t="s">
        <v>199</v>
      </c>
      <c r="AY683" s="134" t="s">
        <v>224</v>
      </c>
      <c r="AZ683" s="134" t="s">
        <v>207</v>
      </c>
      <c r="BA683" s="135">
        <v>0.75</v>
      </c>
      <c r="BB683" s="145">
        <v>147640</v>
      </c>
    </row>
    <row r="684" spans="48:54" x14ac:dyDescent="0.15">
      <c r="AV684" s="143" t="s">
        <v>231</v>
      </c>
      <c r="AW684" s="144" t="s">
        <v>228</v>
      </c>
      <c r="AX684" s="134" t="s">
        <v>199</v>
      </c>
      <c r="AY684" s="134" t="s">
        <v>224</v>
      </c>
      <c r="AZ684" s="134" t="s">
        <v>207</v>
      </c>
      <c r="BA684" s="135">
        <v>0.5</v>
      </c>
      <c r="BB684" s="145">
        <v>144610</v>
      </c>
    </row>
    <row r="685" spans="48:54" x14ac:dyDescent="0.15">
      <c r="AV685" s="143" t="s">
        <v>231</v>
      </c>
      <c r="AW685" s="144" t="s">
        <v>228</v>
      </c>
      <c r="AX685" s="134" t="s">
        <v>199</v>
      </c>
      <c r="AY685" s="134" t="s">
        <v>224</v>
      </c>
      <c r="AZ685" s="134" t="s">
        <v>225</v>
      </c>
      <c r="BA685" s="135">
        <v>1</v>
      </c>
      <c r="BB685" s="145">
        <v>186460</v>
      </c>
    </row>
    <row r="686" spans="48:54" x14ac:dyDescent="0.15">
      <c r="AV686" s="143" t="s">
        <v>231</v>
      </c>
      <c r="AW686" s="144" t="s">
        <v>228</v>
      </c>
      <c r="AX686" s="134" t="s">
        <v>199</v>
      </c>
      <c r="AY686" s="134" t="s">
        <v>224</v>
      </c>
      <c r="AZ686" s="134" t="s">
        <v>225</v>
      </c>
      <c r="BA686" s="135">
        <v>0.75</v>
      </c>
      <c r="BB686" s="145">
        <v>177160</v>
      </c>
    </row>
    <row r="687" spans="48:54" x14ac:dyDescent="0.15">
      <c r="AV687" s="143" t="s">
        <v>231</v>
      </c>
      <c r="AW687" s="144" t="s">
        <v>228</v>
      </c>
      <c r="AX687" s="134" t="s">
        <v>199</v>
      </c>
      <c r="AY687" s="134" t="s">
        <v>224</v>
      </c>
      <c r="AZ687" s="134" t="s">
        <v>225</v>
      </c>
      <c r="BA687" s="135">
        <v>0.5</v>
      </c>
      <c r="BB687" s="145">
        <v>173530</v>
      </c>
    </row>
    <row r="688" spans="48:54" x14ac:dyDescent="0.15">
      <c r="AV688" s="143" t="s">
        <v>231</v>
      </c>
      <c r="AW688" s="144" t="s">
        <v>228</v>
      </c>
      <c r="AX688" s="134" t="s">
        <v>200</v>
      </c>
      <c r="AY688" s="134" t="s">
        <v>224</v>
      </c>
      <c r="AZ688" s="134" t="s">
        <v>207</v>
      </c>
      <c r="BA688" s="135">
        <v>1</v>
      </c>
      <c r="BB688" s="145">
        <v>211970</v>
      </c>
    </row>
    <row r="689" spans="48:54" x14ac:dyDescent="0.15">
      <c r="AV689" s="143" t="s">
        <v>231</v>
      </c>
      <c r="AW689" s="144" t="s">
        <v>228</v>
      </c>
      <c r="AX689" s="134" t="s">
        <v>200</v>
      </c>
      <c r="AY689" s="134" t="s">
        <v>224</v>
      </c>
      <c r="AZ689" s="134" t="s">
        <v>207</v>
      </c>
      <c r="BA689" s="135">
        <v>0.75</v>
      </c>
      <c r="BB689" s="145">
        <v>198490</v>
      </c>
    </row>
    <row r="690" spans="48:54" x14ac:dyDescent="0.15">
      <c r="AV690" s="143" t="s">
        <v>231</v>
      </c>
      <c r="AW690" s="144" t="s">
        <v>228</v>
      </c>
      <c r="AX690" s="134" t="s">
        <v>200</v>
      </c>
      <c r="AY690" s="134" t="s">
        <v>224</v>
      </c>
      <c r="AZ690" s="134" t="s">
        <v>207</v>
      </c>
      <c r="BA690" s="135">
        <v>0.5</v>
      </c>
      <c r="BB690" s="145">
        <v>189950</v>
      </c>
    </row>
    <row r="691" spans="48:54" x14ac:dyDescent="0.15">
      <c r="AV691" s="143" t="s">
        <v>231</v>
      </c>
      <c r="AW691" s="144" t="s">
        <v>228</v>
      </c>
      <c r="AX691" s="134" t="s">
        <v>200</v>
      </c>
      <c r="AY691" s="134" t="s">
        <v>224</v>
      </c>
      <c r="AZ691" s="134" t="s">
        <v>225</v>
      </c>
      <c r="BA691" s="135">
        <v>1</v>
      </c>
      <c r="BB691" s="145">
        <v>254360</v>
      </c>
    </row>
    <row r="692" spans="48:54" x14ac:dyDescent="0.15">
      <c r="AV692" s="143" t="s">
        <v>231</v>
      </c>
      <c r="AW692" s="144" t="s">
        <v>228</v>
      </c>
      <c r="AX692" s="134" t="s">
        <v>200</v>
      </c>
      <c r="AY692" s="134" t="s">
        <v>224</v>
      </c>
      <c r="AZ692" s="134" t="s">
        <v>225</v>
      </c>
      <c r="BA692" s="135">
        <v>0.75</v>
      </c>
      <c r="BB692" s="145">
        <v>238180</v>
      </c>
    </row>
    <row r="693" spans="48:54" x14ac:dyDescent="0.15">
      <c r="AV693" s="143" t="s">
        <v>231</v>
      </c>
      <c r="AW693" s="144" t="s">
        <v>228</v>
      </c>
      <c r="AX693" s="134" t="s">
        <v>200</v>
      </c>
      <c r="AY693" s="134" t="s">
        <v>224</v>
      </c>
      <c r="AZ693" s="134" t="s">
        <v>225</v>
      </c>
      <c r="BA693" s="135">
        <v>0.5</v>
      </c>
      <c r="BB693" s="145">
        <v>227940</v>
      </c>
    </row>
    <row r="694" spans="48:54" x14ac:dyDescent="0.15">
      <c r="AV694" s="143" t="s">
        <v>231</v>
      </c>
      <c r="AW694" s="144" t="s">
        <v>228</v>
      </c>
      <c r="AX694" s="134" t="s">
        <v>201</v>
      </c>
      <c r="AY694" s="134" t="s">
        <v>224</v>
      </c>
      <c r="AZ694" s="134" t="s">
        <v>207</v>
      </c>
      <c r="BA694" s="135">
        <v>1</v>
      </c>
      <c r="BB694" s="145">
        <v>288430</v>
      </c>
    </row>
    <row r="695" spans="48:54" x14ac:dyDescent="0.15">
      <c r="AV695" s="143" t="s">
        <v>231</v>
      </c>
      <c r="AW695" s="144" t="s">
        <v>228</v>
      </c>
      <c r="AX695" s="134" t="s">
        <v>201</v>
      </c>
      <c r="AY695" s="134" t="s">
        <v>224</v>
      </c>
      <c r="AZ695" s="134" t="s">
        <v>207</v>
      </c>
      <c r="BA695" s="135">
        <v>0.75</v>
      </c>
      <c r="BB695" s="145">
        <v>266930</v>
      </c>
    </row>
    <row r="696" spans="48:54" x14ac:dyDescent="0.15">
      <c r="AV696" s="143" t="s">
        <v>231</v>
      </c>
      <c r="AW696" s="144" t="s">
        <v>228</v>
      </c>
      <c r="AX696" s="134" t="s">
        <v>201</v>
      </c>
      <c r="AY696" s="134" t="s">
        <v>224</v>
      </c>
      <c r="AZ696" s="134" t="s">
        <v>207</v>
      </c>
      <c r="BA696" s="135">
        <v>0.5</v>
      </c>
      <c r="BB696" s="145">
        <v>250410</v>
      </c>
    </row>
    <row r="697" spans="48:54" x14ac:dyDescent="0.15">
      <c r="AV697" s="143" t="s">
        <v>231</v>
      </c>
      <c r="AW697" s="144" t="s">
        <v>228</v>
      </c>
      <c r="AX697" s="134" t="s">
        <v>201</v>
      </c>
      <c r="AY697" s="134" t="s">
        <v>224</v>
      </c>
      <c r="AZ697" s="134" t="s">
        <v>225</v>
      </c>
      <c r="BA697" s="135">
        <v>1</v>
      </c>
      <c r="BB697" s="145">
        <v>346120</v>
      </c>
    </row>
    <row r="698" spans="48:54" x14ac:dyDescent="0.15">
      <c r="AV698" s="143" t="s">
        <v>231</v>
      </c>
      <c r="AW698" s="144" t="s">
        <v>228</v>
      </c>
      <c r="AX698" s="134" t="s">
        <v>201</v>
      </c>
      <c r="AY698" s="134" t="s">
        <v>224</v>
      </c>
      <c r="AZ698" s="134" t="s">
        <v>225</v>
      </c>
      <c r="BA698" s="135">
        <v>0.75</v>
      </c>
      <c r="BB698" s="145">
        <v>320320</v>
      </c>
    </row>
    <row r="699" spans="48:54" x14ac:dyDescent="0.15">
      <c r="AV699" s="143" t="s">
        <v>231</v>
      </c>
      <c r="AW699" s="144" t="s">
        <v>228</v>
      </c>
      <c r="AX699" s="134" t="s">
        <v>201</v>
      </c>
      <c r="AY699" s="134" t="s">
        <v>224</v>
      </c>
      <c r="AZ699" s="134" t="s">
        <v>225</v>
      </c>
      <c r="BA699" s="135">
        <v>0.5</v>
      </c>
      <c r="BB699" s="145">
        <v>300480</v>
      </c>
    </row>
    <row r="700" spans="48:54" x14ac:dyDescent="0.15">
      <c r="AV700" s="143" t="s">
        <v>231</v>
      </c>
      <c r="AW700" s="144" t="s">
        <v>145</v>
      </c>
      <c r="AX700" s="134" t="s">
        <v>198</v>
      </c>
      <c r="AY700" s="134" t="s">
        <v>224</v>
      </c>
      <c r="AZ700" s="134" t="s">
        <v>207</v>
      </c>
      <c r="BA700" s="135">
        <v>1</v>
      </c>
      <c r="BB700" s="145">
        <v>101220</v>
      </c>
    </row>
    <row r="701" spans="48:54" x14ac:dyDescent="0.15">
      <c r="AV701" s="143" t="s">
        <v>231</v>
      </c>
      <c r="AW701" s="144" t="s">
        <v>145</v>
      </c>
      <c r="AX701" s="134" t="s">
        <v>198</v>
      </c>
      <c r="AY701" s="134" t="s">
        <v>224</v>
      </c>
      <c r="AZ701" s="134" t="s">
        <v>207</v>
      </c>
      <c r="BA701" s="135">
        <v>0.75</v>
      </c>
      <c r="BB701" s="145">
        <v>96250</v>
      </c>
    </row>
    <row r="702" spans="48:54" x14ac:dyDescent="0.15">
      <c r="AV702" s="143" t="s">
        <v>231</v>
      </c>
      <c r="AW702" s="144" t="s">
        <v>145</v>
      </c>
      <c r="AX702" s="134" t="s">
        <v>198</v>
      </c>
      <c r="AY702" s="134" t="s">
        <v>224</v>
      </c>
      <c r="AZ702" s="134" t="s">
        <v>207</v>
      </c>
      <c r="BA702" s="135">
        <v>0.5</v>
      </c>
      <c r="BB702" s="145">
        <v>93070</v>
      </c>
    </row>
    <row r="703" spans="48:54" x14ac:dyDescent="0.15">
      <c r="AV703" s="143" t="s">
        <v>231</v>
      </c>
      <c r="AW703" s="144" t="s">
        <v>145</v>
      </c>
      <c r="AX703" s="134" t="s">
        <v>198</v>
      </c>
      <c r="AY703" s="134" t="s">
        <v>224</v>
      </c>
      <c r="AZ703" s="134" t="s">
        <v>225</v>
      </c>
      <c r="BA703" s="135">
        <v>1</v>
      </c>
      <c r="BB703" s="145">
        <v>121470</v>
      </c>
    </row>
    <row r="704" spans="48:54" x14ac:dyDescent="0.15">
      <c r="AV704" s="143" t="s">
        <v>231</v>
      </c>
      <c r="AW704" s="144" t="s">
        <v>145</v>
      </c>
      <c r="AX704" s="134" t="s">
        <v>198</v>
      </c>
      <c r="AY704" s="134" t="s">
        <v>224</v>
      </c>
      <c r="AZ704" s="134" t="s">
        <v>225</v>
      </c>
      <c r="BA704" s="135">
        <v>0.75</v>
      </c>
      <c r="BB704" s="145">
        <v>115500</v>
      </c>
    </row>
    <row r="705" spans="48:54" x14ac:dyDescent="0.15">
      <c r="AV705" s="143" t="s">
        <v>231</v>
      </c>
      <c r="AW705" s="144" t="s">
        <v>145</v>
      </c>
      <c r="AX705" s="134" t="s">
        <v>198</v>
      </c>
      <c r="AY705" s="134" t="s">
        <v>224</v>
      </c>
      <c r="AZ705" s="134" t="s">
        <v>225</v>
      </c>
      <c r="BA705" s="135">
        <v>0.5</v>
      </c>
      <c r="BB705" s="145">
        <v>111680</v>
      </c>
    </row>
    <row r="706" spans="48:54" x14ac:dyDescent="0.15">
      <c r="AV706" s="143" t="s">
        <v>231</v>
      </c>
      <c r="AW706" s="144" t="s">
        <v>145</v>
      </c>
      <c r="AX706" s="134" t="s">
        <v>199</v>
      </c>
      <c r="AY706" s="134" t="s">
        <v>224</v>
      </c>
      <c r="AZ706" s="134" t="s">
        <v>207</v>
      </c>
      <c r="BA706" s="135">
        <v>1</v>
      </c>
      <c r="BB706" s="145">
        <v>108870</v>
      </c>
    </row>
    <row r="707" spans="48:54" x14ac:dyDescent="0.15">
      <c r="AV707" s="143" t="s">
        <v>231</v>
      </c>
      <c r="AW707" s="144" t="s">
        <v>145</v>
      </c>
      <c r="AX707" s="134" t="s">
        <v>199</v>
      </c>
      <c r="AY707" s="134" t="s">
        <v>224</v>
      </c>
      <c r="AZ707" s="134" t="s">
        <v>207</v>
      </c>
      <c r="BA707" s="135">
        <v>0.75</v>
      </c>
      <c r="BB707" s="145">
        <v>103050</v>
      </c>
    </row>
    <row r="708" spans="48:54" x14ac:dyDescent="0.15">
      <c r="AV708" s="143" t="s">
        <v>231</v>
      </c>
      <c r="AW708" s="144" t="s">
        <v>145</v>
      </c>
      <c r="AX708" s="134" t="s">
        <v>199</v>
      </c>
      <c r="AY708" s="134" t="s">
        <v>224</v>
      </c>
      <c r="AZ708" s="134" t="s">
        <v>207</v>
      </c>
      <c r="BA708" s="135">
        <v>0.5</v>
      </c>
      <c r="BB708" s="145">
        <v>99030</v>
      </c>
    </row>
    <row r="709" spans="48:54" x14ac:dyDescent="0.15">
      <c r="AV709" s="143" t="s">
        <v>231</v>
      </c>
      <c r="AW709" s="144" t="s">
        <v>145</v>
      </c>
      <c r="AX709" s="134" t="s">
        <v>199</v>
      </c>
      <c r="AY709" s="134" t="s">
        <v>224</v>
      </c>
      <c r="AZ709" s="134" t="s">
        <v>225</v>
      </c>
      <c r="BA709" s="135">
        <v>1</v>
      </c>
      <c r="BB709" s="145">
        <v>130640</v>
      </c>
    </row>
    <row r="710" spans="48:54" x14ac:dyDescent="0.15">
      <c r="AV710" s="143" t="s">
        <v>231</v>
      </c>
      <c r="AW710" s="144" t="s">
        <v>145</v>
      </c>
      <c r="AX710" s="134" t="s">
        <v>199</v>
      </c>
      <c r="AY710" s="134" t="s">
        <v>224</v>
      </c>
      <c r="AZ710" s="134" t="s">
        <v>225</v>
      </c>
      <c r="BA710" s="135">
        <v>0.75</v>
      </c>
      <c r="BB710" s="145">
        <v>123650</v>
      </c>
    </row>
    <row r="711" spans="48:54" x14ac:dyDescent="0.15">
      <c r="AV711" s="143" t="s">
        <v>231</v>
      </c>
      <c r="AW711" s="144" t="s">
        <v>145</v>
      </c>
      <c r="AX711" s="134" t="s">
        <v>199</v>
      </c>
      <c r="AY711" s="134" t="s">
        <v>224</v>
      </c>
      <c r="AZ711" s="134" t="s">
        <v>225</v>
      </c>
      <c r="BA711" s="135">
        <v>0.5</v>
      </c>
      <c r="BB711" s="145">
        <v>118840</v>
      </c>
    </row>
    <row r="712" spans="48:54" x14ac:dyDescent="0.15">
      <c r="AV712" s="143" t="s">
        <v>231</v>
      </c>
      <c r="AW712" s="144" t="s">
        <v>145</v>
      </c>
      <c r="AX712" s="134" t="s">
        <v>200</v>
      </c>
      <c r="AY712" s="134" t="s">
        <v>224</v>
      </c>
      <c r="AZ712" s="134" t="s">
        <v>207</v>
      </c>
      <c r="BA712" s="135">
        <v>1</v>
      </c>
      <c r="BB712" s="145">
        <v>165450</v>
      </c>
    </row>
    <row r="713" spans="48:54" x14ac:dyDescent="0.15">
      <c r="AV713" s="143" t="s">
        <v>231</v>
      </c>
      <c r="AW713" s="144" t="s">
        <v>145</v>
      </c>
      <c r="AX713" s="134" t="s">
        <v>200</v>
      </c>
      <c r="AY713" s="134" t="s">
        <v>224</v>
      </c>
      <c r="AZ713" s="134" t="s">
        <v>207</v>
      </c>
      <c r="BA713" s="135">
        <v>0.75</v>
      </c>
      <c r="BB713" s="145">
        <v>153900</v>
      </c>
    </row>
    <row r="714" spans="48:54" x14ac:dyDescent="0.15">
      <c r="AV714" s="143" t="s">
        <v>231</v>
      </c>
      <c r="AW714" s="144" t="s">
        <v>145</v>
      </c>
      <c r="AX714" s="134" t="s">
        <v>200</v>
      </c>
      <c r="AY714" s="134" t="s">
        <v>224</v>
      </c>
      <c r="AZ714" s="134" t="s">
        <v>207</v>
      </c>
      <c r="BA714" s="135">
        <v>0.5</v>
      </c>
      <c r="BB714" s="145">
        <v>144370</v>
      </c>
    </row>
    <row r="715" spans="48:54" x14ac:dyDescent="0.15">
      <c r="AV715" s="143" t="s">
        <v>231</v>
      </c>
      <c r="AW715" s="144" t="s">
        <v>145</v>
      </c>
      <c r="AX715" s="134" t="s">
        <v>200</v>
      </c>
      <c r="AY715" s="134" t="s">
        <v>224</v>
      </c>
      <c r="AZ715" s="134" t="s">
        <v>225</v>
      </c>
      <c r="BA715" s="135">
        <v>1</v>
      </c>
      <c r="BB715" s="145">
        <v>198540</v>
      </c>
    </row>
    <row r="716" spans="48:54" x14ac:dyDescent="0.15">
      <c r="AV716" s="143" t="s">
        <v>231</v>
      </c>
      <c r="AW716" s="144" t="s">
        <v>145</v>
      </c>
      <c r="AX716" s="134" t="s">
        <v>200</v>
      </c>
      <c r="AY716" s="134" t="s">
        <v>224</v>
      </c>
      <c r="AZ716" s="134" t="s">
        <v>225</v>
      </c>
      <c r="BA716" s="135">
        <v>0.75</v>
      </c>
      <c r="BB716" s="145">
        <v>184670</v>
      </c>
    </row>
    <row r="717" spans="48:54" x14ac:dyDescent="0.15">
      <c r="AV717" s="143" t="s">
        <v>231</v>
      </c>
      <c r="AW717" s="144" t="s">
        <v>145</v>
      </c>
      <c r="AX717" s="134" t="s">
        <v>200</v>
      </c>
      <c r="AY717" s="134" t="s">
        <v>224</v>
      </c>
      <c r="AZ717" s="134" t="s">
        <v>225</v>
      </c>
      <c r="BA717" s="135">
        <v>0.5</v>
      </c>
      <c r="BB717" s="145">
        <v>173240</v>
      </c>
    </row>
    <row r="718" spans="48:54" x14ac:dyDescent="0.15">
      <c r="AV718" s="143" t="s">
        <v>231</v>
      </c>
      <c r="AW718" s="144" t="s">
        <v>145</v>
      </c>
      <c r="AX718" s="134" t="s">
        <v>201</v>
      </c>
      <c r="AY718" s="134" t="s">
        <v>224</v>
      </c>
      <c r="AZ718" s="134" t="s">
        <v>207</v>
      </c>
      <c r="BA718" s="135">
        <v>1</v>
      </c>
      <c r="BB718" s="145">
        <v>241910</v>
      </c>
    </row>
    <row r="719" spans="48:54" x14ac:dyDescent="0.15">
      <c r="AV719" s="143" t="s">
        <v>231</v>
      </c>
      <c r="AW719" s="144" t="s">
        <v>145</v>
      </c>
      <c r="AX719" s="134" t="s">
        <v>201</v>
      </c>
      <c r="AY719" s="134" t="s">
        <v>224</v>
      </c>
      <c r="AZ719" s="134" t="s">
        <v>207</v>
      </c>
      <c r="BA719" s="135">
        <v>0.75</v>
      </c>
      <c r="BB719" s="145">
        <v>222340</v>
      </c>
    </row>
    <row r="720" spans="48:54" x14ac:dyDescent="0.15">
      <c r="AV720" s="143" t="s">
        <v>231</v>
      </c>
      <c r="AW720" s="144" t="s">
        <v>145</v>
      </c>
      <c r="AX720" s="134" t="s">
        <v>201</v>
      </c>
      <c r="AY720" s="134" t="s">
        <v>224</v>
      </c>
      <c r="AZ720" s="134" t="s">
        <v>207</v>
      </c>
      <c r="BA720" s="135">
        <v>0.5</v>
      </c>
      <c r="BB720" s="145">
        <v>204820</v>
      </c>
    </row>
    <row r="721" spans="48:54" x14ac:dyDescent="0.15">
      <c r="AV721" s="143" t="s">
        <v>231</v>
      </c>
      <c r="AW721" s="144" t="s">
        <v>145</v>
      </c>
      <c r="AX721" s="134" t="s">
        <v>201</v>
      </c>
      <c r="AY721" s="134" t="s">
        <v>224</v>
      </c>
      <c r="AZ721" s="134" t="s">
        <v>225</v>
      </c>
      <c r="BA721" s="135">
        <v>1</v>
      </c>
      <c r="BB721" s="145">
        <v>290300</v>
      </c>
    </row>
    <row r="722" spans="48:54" x14ac:dyDescent="0.15">
      <c r="AV722" s="143" t="s">
        <v>231</v>
      </c>
      <c r="AW722" s="144" t="s">
        <v>145</v>
      </c>
      <c r="AX722" s="134" t="s">
        <v>201</v>
      </c>
      <c r="AY722" s="134" t="s">
        <v>224</v>
      </c>
      <c r="AZ722" s="134" t="s">
        <v>225</v>
      </c>
      <c r="BA722" s="135">
        <v>0.75</v>
      </c>
      <c r="BB722" s="145">
        <v>266800</v>
      </c>
    </row>
    <row r="723" spans="48:54" x14ac:dyDescent="0.15">
      <c r="AV723" s="143" t="s">
        <v>231</v>
      </c>
      <c r="AW723" s="144" t="s">
        <v>145</v>
      </c>
      <c r="AX723" s="134" t="s">
        <v>201</v>
      </c>
      <c r="AY723" s="134" t="s">
        <v>224</v>
      </c>
      <c r="AZ723" s="134" t="s">
        <v>225</v>
      </c>
      <c r="BA723" s="135">
        <v>0.5</v>
      </c>
      <c r="BB723" s="145">
        <v>245790</v>
      </c>
    </row>
    <row r="724" spans="48:54" x14ac:dyDescent="0.15">
      <c r="AV724" s="143" t="s">
        <v>231</v>
      </c>
      <c r="AW724" s="144" t="s">
        <v>146</v>
      </c>
      <c r="AX724" s="134" t="s">
        <v>198</v>
      </c>
      <c r="AY724" s="134" t="s">
        <v>224</v>
      </c>
      <c r="AZ724" s="134" t="s">
        <v>207</v>
      </c>
      <c r="BA724" s="135">
        <v>1</v>
      </c>
      <c r="BB724" s="145">
        <v>90780</v>
      </c>
    </row>
    <row r="725" spans="48:54" x14ac:dyDescent="0.15">
      <c r="AV725" s="143" t="s">
        <v>231</v>
      </c>
      <c r="AW725" s="144" t="s">
        <v>146</v>
      </c>
      <c r="AX725" s="134" t="s">
        <v>198</v>
      </c>
      <c r="AY725" s="134" t="s">
        <v>224</v>
      </c>
      <c r="AZ725" s="134" t="s">
        <v>207</v>
      </c>
      <c r="BA725" s="135">
        <v>0.75</v>
      </c>
      <c r="BB725" s="145">
        <v>89530</v>
      </c>
    </row>
    <row r="726" spans="48:54" x14ac:dyDescent="0.15">
      <c r="AV726" s="143" t="s">
        <v>231</v>
      </c>
      <c r="AW726" s="144" t="s">
        <v>146</v>
      </c>
      <c r="AX726" s="134" t="s">
        <v>198</v>
      </c>
      <c r="AY726" s="134" t="s">
        <v>224</v>
      </c>
      <c r="AZ726" s="134" t="s">
        <v>207</v>
      </c>
      <c r="BA726" s="135">
        <v>0.5</v>
      </c>
      <c r="BB726" s="145">
        <v>86540</v>
      </c>
    </row>
    <row r="727" spans="48:54" x14ac:dyDescent="0.15">
      <c r="AV727" s="143" t="s">
        <v>231</v>
      </c>
      <c r="AW727" s="144" t="s">
        <v>146</v>
      </c>
      <c r="AX727" s="134" t="s">
        <v>198</v>
      </c>
      <c r="AY727" s="134" t="s">
        <v>224</v>
      </c>
      <c r="AZ727" s="134" t="s">
        <v>225</v>
      </c>
      <c r="BA727" s="135">
        <v>1</v>
      </c>
      <c r="BB727" s="145">
        <v>108920</v>
      </c>
    </row>
    <row r="728" spans="48:54" x14ac:dyDescent="0.15">
      <c r="AV728" s="143" t="s">
        <v>231</v>
      </c>
      <c r="AW728" s="144" t="s">
        <v>146</v>
      </c>
      <c r="AX728" s="134" t="s">
        <v>198</v>
      </c>
      <c r="AY728" s="134" t="s">
        <v>224</v>
      </c>
      <c r="AZ728" s="134" t="s">
        <v>225</v>
      </c>
      <c r="BA728" s="135">
        <v>0.75</v>
      </c>
      <c r="BB728" s="145">
        <v>107440</v>
      </c>
    </row>
    <row r="729" spans="48:54" x14ac:dyDescent="0.15">
      <c r="AV729" s="143" t="s">
        <v>231</v>
      </c>
      <c r="AW729" s="144" t="s">
        <v>146</v>
      </c>
      <c r="AX729" s="134" t="s">
        <v>198</v>
      </c>
      <c r="AY729" s="134" t="s">
        <v>224</v>
      </c>
      <c r="AZ729" s="134" t="s">
        <v>225</v>
      </c>
      <c r="BA729" s="135">
        <v>0.5</v>
      </c>
      <c r="BB729" s="145">
        <v>103850</v>
      </c>
    </row>
    <row r="730" spans="48:54" x14ac:dyDescent="0.15">
      <c r="AV730" s="143" t="s">
        <v>231</v>
      </c>
      <c r="AW730" s="144" t="s">
        <v>146</v>
      </c>
      <c r="AX730" s="134" t="s">
        <v>199</v>
      </c>
      <c r="AY730" s="134" t="s">
        <v>224</v>
      </c>
      <c r="AZ730" s="134" t="s">
        <v>207</v>
      </c>
      <c r="BA730" s="135">
        <v>1</v>
      </c>
      <c r="BB730" s="145">
        <v>98430</v>
      </c>
    </row>
    <row r="731" spans="48:54" x14ac:dyDescent="0.15">
      <c r="AV731" s="143" t="s">
        <v>231</v>
      </c>
      <c r="AW731" s="144" t="s">
        <v>146</v>
      </c>
      <c r="AX731" s="134" t="s">
        <v>199</v>
      </c>
      <c r="AY731" s="134" t="s">
        <v>224</v>
      </c>
      <c r="AZ731" s="134" t="s">
        <v>207</v>
      </c>
      <c r="BA731" s="135">
        <v>0.75</v>
      </c>
      <c r="BB731" s="145">
        <v>96330</v>
      </c>
    </row>
    <row r="732" spans="48:54" x14ac:dyDescent="0.15">
      <c r="AV732" s="143" t="s">
        <v>231</v>
      </c>
      <c r="AW732" s="144" t="s">
        <v>146</v>
      </c>
      <c r="AX732" s="134" t="s">
        <v>199</v>
      </c>
      <c r="AY732" s="134" t="s">
        <v>224</v>
      </c>
      <c r="AZ732" s="134" t="s">
        <v>207</v>
      </c>
      <c r="BA732" s="135">
        <v>0.5</v>
      </c>
      <c r="BB732" s="145">
        <v>92510</v>
      </c>
    </row>
    <row r="733" spans="48:54" x14ac:dyDescent="0.15">
      <c r="AV733" s="143" t="s">
        <v>231</v>
      </c>
      <c r="AW733" s="144" t="s">
        <v>146</v>
      </c>
      <c r="AX733" s="134" t="s">
        <v>199</v>
      </c>
      <c r="AY733" s="134" t="s">
        <v>224</v>
      </c>
      <c r="AZ733" s="134" t="s">
        <v>225</v>
      </c>
      <c r="BA733" s="135">
        <v>1</v>
      </c>
      <c r="BB733" s="145">
        <v>118100</v>
      </c>
    </row>
    <row r="734" spans="48:54" x14ac:dyDescent="0.15">
      <c r="AV734" s="143" t="s">
        <v>231</v>
      </c>
      <c r="AW734" s="144" t="s">
        <v>146</v>
      </c>
      <c r="AX734" s="134" t="s">
        <v>199</v>
      </c>
      <c r="AY734" s="134" t="s">
        <v>224</v>
      </c>
      <c r="AZ734" s="134" t="s">
        <v>225</v>
      </c>
      <c r="BA734" s="135">
        <v>0.75</v>
      </c>
      <c r="BB734" s="145">
        <v>115590</v>
      </c>
    </row>
    <row r="735" spans="48:54" x14ac:dyDescent="0.15">
      <c r="AV735" s="143" t="s">
        <v>231</v>
      </c>
      <c r="AW735" s="144" t="s">
        <v>146</v>
      </c>
      <c r="AX735" s="134" t="s">
        <v>199</v>
      </c>
      <c r="AY735" s="134" t="s">
        <v>224</v>
      </c>
      <c r="AZ735" s="134" t="s">
        <v>225</v>
      </c>
      <c r="BA735" s="135">
        <v>0.5</v>
      </c>
      <c r="BB735" s="145">
        <v>111000</v>
      </c>
    </row>
    <row r="736" spans="48:54" x14ac:dyDescent="0.15">
      <c r="AV736" s="143" t="s">
        <v>231</v>
      </c>
      <c r="AW736" s="144" t="s">
        <v>146</v>
      </c>
      <c r="AX736" s="134" t="s">
        <v>200</v>
      </c>
      <c r="AY736" s="134" t="s">
        <v>224</v>
      </c>
      <c r="AZ736" s="134" t="s">
        <v>207</v>
      </c>
      <c r="BA736" s="135">
        <v>1</v>
      </c>
      <c r="BB736" s="145">
        <v>155000</v>
      </c>
    </row>
    <row r="737" spans="48:54" x14ac:dyDescent="0.15">
      <c r="AV737" s="143" t="s">
        <v>231</v>
      </c>
      <c r="AW737" s="144" t="s">
        <v>146</v>
      </c>
      <c r="AX737" s="134" t="s">
        <v>200</v>
      </c>
      <c r="AY737" s="134" t="s">
        <v>224</v>
      </c>
      <c r="AZ737" s="134" t="s">
        <v>207</v>
      </c>
      <c r="BA737" s="135">
        <v>0.75</v>
      </c>
      <c r="BB737" s="145">
        <v>147180</v>
      </c>
    </row>
    <row r="738" spans="48:54" x14ac:dyDescent="0.15">
      <c r="AV738" s="143" t="s">
        <v>231</v>
      </c>
      <c r="AW738" s="144" t="s">
        <v>146</v>
      </c>
      <c r="AX738" s="134" t="s">
        <v>200</v>
      </c>
      <c r="AY738" s="134" t="s">
        <v>224</v>
      </c>
      <c r="AZ738" s="134" t="s">
        <v>207</v>
      </c>
      <c r="BA738" s="135">
        <v>0.5</v>
      </c>
      <c r="BB738" s="145">
        <v>137840</v>
      </c>
    </row>
    <row r="739" spans="48:54" x14ac:dyDescent="0.15">
      <c r="AV739" s="143" t="s">
        <v>231</v>
      </c>
      <c r="AW739" s="144" t="s">
        <v>146</v>
      </c>
      <c r="AX739" s="134" t="s">
        <v>200</v>
      </c>
      <c r="AY739" s="134" t="s">
        <v>224</v>
      </c>
      <c r="AZ739" s="134" t="s">
        <v>225</v>
      </c>
      <c r="BA739" s="135">
        <v>1</v>
      </c>
      <c r="BB739" s="145">
        <v>186000</v>
      </c>
    </row>
    <row r="740" spans="48:54" x14ac:dyDescent="0.15">
      <c r="AV740" s="143" t="s">
        <v>231</v>
      </c>
      <c r="AW740" s="144" t="s">
        <v>146</v>
      </c>
      <c r="AX740" s="134" t="s">
        <v>200</v>
      </c>
      <c r="AY740" s="134" t="s">
        <v>224</v>
      </c>
      <c r="AZ740" s="134" t="s">
        <v>225</v>
      </c>
      <c r="BA740" s="135">
        <v>0.75</v>
      </c>
      <c r="BB740" s="145">
        <v>176610</v>
      </c>
    </row>
    <row r="741" spans="48:54" x14ac:dyDescent="0.15">
      <c r="AV741" s="143" t="s">
        <v>231</v>
      </c>
      <c r="AW741" s="144" t="s">
        <v>146</v>
      </c>
      <c r="AX741" s="134" t="s">
        <v>200</v>
      </c>
      <c r="AY741" s="134" t="s">
        <v>224</v>
      </c>
      <c r="AZ741" s="134" t="s">
        <v>225</v>
      </c>
      <c r="BA741" s="135">
        <v>0.5</v>
      </c>
      <c r="BB741" s="145">
        <v>165410</v>
      </c>
    </row>
    <row r="742" spans="48:54" x14ac:dyDescent="0.15">
      <c r="AV742" s="143" t="s">
        <v>231</v>
      </c>
      <c r="AW742" s="144" t="s">
        <v>146</v>
      </c>
      <c r="AX742" s="134" t="s">
        <v>201</v>
      </c>
      <c r="AY742" s="134" t="s">
        <v>224</v>
      </c>
      <c r="AZ742" s="134" t="s">
        <v>207</v>
      </c>
      <c r="BA742" s="135">
        <v>1</v>
      </c>
      <c r="BB742" s="145">
        <v>231460</v>
      </c>
    </row>
    <row r="743" spans="48:54" x14ac:dyDescent="0.15">
      <c r="AV743" s="143" t="s">
        <v>231</v>
      </c>
      <c r="AW743" s="144" t="s">
        <v>146</v>
      </c>
      <c r="AX743" s="134" t="s">
        <v>201</v>
      </c>
      <c r="AY743" s="134" t="s">
        <v>224</v>
      </c>
      <c r="AZ743" s="134" t="s">
        <v>207</v>
      </c>
      <c r="BA743" s="135">
        <v>0.75</v>
      </c>
      <c r="BB743" s="145">
        <v>215620</v>
      </c>
    </row>
    <row r="744" spans="48:54" x14ac:dyDescent="0.15">
      <c r="AV744" s="143" t="s">
        <v>231</v>
      </c>
      <c r="AW744" s="144" t="s">
        <v>146</v>
      </c>
      <c r="AX744" s="134" t="s">
        <v>201</v>
      </c>
      <c r="AY744" s="134" t="s">
        <v>224</v>
      </c>
      <c r="AZ744" s="134" t="s">
        <v>207</v>
      </c>
      <c r="BA744" s="135">
        <v>0.5</v>
      </c>
      <c r="BB744" s="145">
        <v>198300</v>
      </c>
    </row>
    <row r="745" spans="48:54" x14ac:dyDescent="0.15">
      <c r="AV745" s="143" t="s">
        <v>231</v>
      </c>
      <c r="AW745" s="144" t="s">
        <v>146</v>
      </c>
      <c r="AX745" s="134" t="s">
        <v>201</v>
      </c>
      <c r="AY745" s="134" t="s">
        <v>224</v>
      </c>
      <c r="AZ745" s="134" t="s">
        <v>225</v>
      </c>
      <c r="BA745" s="135">
        <v>1</v>
      </c>
      <c r="BB745" s="145">
        <v>277750</v>
      </c>
    </row>
    <row r="746" spans="48:54" x14ac:dyDescent="0.15">
      <c r="AV746" s="143" t="s">
        <v>231</v>
      </c>
      <c r="AW746" s="144" t="s">
        <v>146</v>
      </c>
      <c r="AX746" s="134" t="s">
        <v>201</v>
      </c>
      <c r="AY746" s="134" t="s">
        <v>224</v>
      </c>
      <c r="AZ746" s="134" t="s">
        <v>225</v>
      </c>
      <c r="BA746" s="135">
        <v>0.75</v>
      </c>
      <c r="BB746" s="145">
        <v>258740</v>
      </c>
    </row>
    <row r="747" spans="48:54" x14ac:dyDescent="0.15">
      <c r="AV747" s="143" t="s">
        <v>231</v>
      </c>
      <c r="AW747" s="144" t="s">
        <v>146</v>
      </c>
      <c r="AX747" s="134" t="s">
        <v>201</v>
      </c>
      <c r="AY747" s="134" t="s">
        <v>224</v>
      </c>
      <c r="AZ747" s="134" t="s">
        <v>225</v>
      </c>
      <c r="BA747" s="135">
        <v>0.5</v>
      </c>
      <c r="BB747" s="145">
        <v>237950</v>
      </c>
    </row>
    <row r="748" spans="48:54" x14ac:dyDescent="0.15">
      <c r="AV748" s="143" t="s">
        <v>231</v>
      </c>
      <c r="AW748" s="144" t="s">
        <v>147</v>
      </c>
      <c r="AX748" s="134" t="s">
        <v>198</v>
      </c>
      <c r="AY748" s="134" t="s">
        <v>224</v>
      </c>
      <c r="AZ748" s="134" t="s">
        <v>207</v>
      </c>
      <c r="BA748" s="135">
        <v>1</v>
      </c>
      <c r="BB748" s="145">
        <v>73470</v>
      </c>
    </row>
    <row r="749" spans="48:54" x14ac:dyDescent="0.15">
      <c r="AV749" s="143" t="s">
        <v>231</v>
      </c>
      <c r="AW749" s="144" t="s">
        <v>147</v>
      </c>
      <c r="AX749" s="134" t="s">
        <v>198</v>
      </c>
      <c r="AY749" s="134" t="s">
        <v>224</v>
      </c>
      <c r="AZ749" s="134" t="s">
        <v>207</v>
      </c>
      <c r="BA749" s="135">
        <v>0.75</v>
      </c>
      <c r="BB749" s="145">
        <v>71250</v>
      </c>
    </row>
    <row r="750" spans="48:54" x14ac:dyDescent="0.15">
      <c r="AV750" s="143" t="s">
        <v>231</v>
      </c>
      <c r="AW750" s="144" t="s">
        <v>147</v>
      </c>
      <c r="AX750" s="134" t="s">
        <v>198</v>
      </c>
      <c r="AY750" s="134" t="s">
        <v>224</v>
      </c>
      <c r="AZ750" s="134" t="s">
        <v>207</v>
      </c>
      <c r="BA750" s="135">
        <v>0.5</v>
      </c>
      <c r="BB750" s="145">
        <v>68470</v>
      </c>
    </row>
    <row r="751" spans="48:54" x14ac:dyDescent="0.15">
      <c r="AV751" s="143" t="s">
        <v>231</v>
      </c>
      <c r="AW751" s="144" t="s">
        <v>147</v>
      </c>
      <c r="AX751" s="134" t="s">
        <v>198</v>
      </c>
      <c r="AY751" s="134" t="s">
        <v>224</v>
      </c>
      <c r="AZ751" s="134" t="s">
        <v>225</v>
      </c>
      <c r="BA751" s="135">
        <v>1</v>
      </c>
      <c r="BB751" s="145">
        <v>88160</v>
      </c>
    </row>
    <row r="752" spans="48:54" x14ac:dyDescent="0.15">
      <c r="AV752" s="143" t="s">
        <v>231</v>
      </c>
      <c r="AW752" s="144" t="s">
        <v>147</v>
      </c>
      <c r="AX752" s="134" t="s">
        <v>198</v>
      </c>
      <c r="AY752" s="134" t="s">
        <v>224</v>
      </c>
      <c r="AZ752" s="134" t="s">
        <v>225</v>
      </c>
      <c r="BA752" s="135">
        <v>0.75</v>
      </c>
      <c r="BB752" s="145">
        <v>85500</v>
      </c>
    </row>
    <row r="753" spans="48:54" x14ac:dyDescent="0.15">
      <c r="AV753" s="143" t="s">
        <v>231</v>
      </c>
      <c r="AW753" s="144" t="s">
        <v>147</v>
      </c>
      <c r="AX753" s="134" t="s">
        <v>198</v>
      </c>
      <c r="AY753" s="134" t="s">
        <v>224</v>
      </c>
      <c r="AZ753" s="134" t="s">
        <v>225</v>
      </c>
      <c r="BA753" s="135">
        <v>0.5</v>
      </c>
      <c r="BB753" s="145">
        <v>82160</v>
      </c>
    </row>
    <row r="754" spans="48:54" x14ac:dyDescent="0.15">
      <c r="AV754" s="143" t="s">
        <v>231</v>
      </c>
      <c r="AW754" s="144" t="s">
        <v>147</v>
      </c>
      <c r="AX754" s="134" t="s">
        <v>199</v>
      </c>
      <c r="AY754" s="134" t="s">
        <v>224</v>
      </c>
      <c r="AZ754" s="134" t="s">
        <v>207</v>
      </c>
      <c r="BA754" s="135">
        <v>1</v>
      </c>
      <c r="BB754" s="145">
        <v>81120</v>
      </c>
    </row>
    <row r="755" spans="48:54" x14ac:dyDescent="0.15">
      <c r="AV755" s="143" t="s">
        <v>231</v>
      </c>
      <c r="AW755" s="144" t="s">
        <v>147</v>
      </c>
      <c r="AX755" s="134" t="s">
        <v>199</v>
      </c>
      <c r="AY755" s="134" t="s">
        <v>224</v>
      </c>
      <c r="AZ755" s="134" t="s">
        <v>207</v>
      </c>
      <c r="BA755" s="135">
        <v>0.75</v>
      </c>
      <c r="BB755" s="145">
        <v>78050</v>
      </c>
    </row>
    <row r="756" spans="48:54" x14ac:dyDescent="0.15">
      <c r="AV756" s="143" t="s">
        <v>231</v>
      </c>
      <c r="AW756" s="144" t="s">
        <v>147</v>
      </c>
      <c r="AX756" s="134" t="s">
        <v>199</v>
      </c>
      <c r="AY756" s="134" t="s">
        <v>224</v>
      </c>
      <c r="AZ756" s="134" t="s">
        <v>207</v>
      </c>
      <c r="BA756" s="135">
        <v>0.5</v>
      </c>
      <c r="BB756" s="145">
        <v>74440</v>
      </c>
    </row>
    <row r="757" spans="48:54" x14ac:dyDescent="0.15">
      <c r="AV757" s="143" t="s">
        <v>231</v>
      </c>
      <c r="AW757" s="144" t="s">
        <v>147</v>
      </c>
      <c r="AX757" s="134" t="s">
        <v>199</v>
      </c>
      <c r="AY757" s="134" t="s">
        <v>224</v>
      </c>
      <c r="AZ757" s="134" t="s">
        <v>225</v>
      </c>
      <c r="BA757" s="135">
        <v>1</v>
      </c>
      <c r="BB757" s="145">
        <v>97330</v>
      </c>
    </row>
    <row r="758" spans="48:54" x14ac:dyDescent="0.15">
      <c r="AV758" s="143" t="s">
        <v>231</v>
      </c>
      <c r="AW758" s="144" t="s">
        <v>147</v>
      </c>
      <c r="AX758" s="134" t="s">
        <v>199</v>
      </c>
      <c r="AY758" s="134" t="s">
        <v>224</v>
      </c>
      <c r="AZ758" s="134" t="s">
        <v>225</v>
      </c>
      <c r="BA758" s="135">
        <v>0.75</v>
      </c>
      <c r="BB758" s="145">
        <v>93650</v>
      </c>
    </row>
    <row r="759" spans="48:54" x14ac:dyDescent="0.15">
      <c r="AV759" s="143" t="s">
        <v>231</v>
      </c>
      <c r="AW759" s="144" t="s">
        <v>147</v>
      </c>
      <c r="AX759" s="134" t="s">
        <v>199</v>
      </c>
      <c r="AY759" s="134" t="s">
        <v>224</v>
      </c>
      <c r="AZ759" s="134" t="s">
        <v>225</v>
      </c>
      <c r="BA759" s="135">
        <v>0.5</v>
      </c>
      <c r="BB759" s="145">
        <v>89320</v>
      </c>
    </row>
    <row r="760" spans="48:54" x14ac:dyDescent="0.15">
      <c r="AV760" s="143" t="s">
        <v>231</v>
      </c>
      <c r="AW760" s="144" t="s">
        <v>147</v>
      </c>
      <c r="AX760" s="134" t="s">
        <v>200</v>
      </c>
      <c r="AY760" s="134" t="s">
        <v>224</v>
      </c>
      <c r="AZ760" s="134" t="s">
        <v>207</v>
      </c>
      <c r="BA760" s="135">
        <v>1</v>
      </c>
      <c r="BB760" s="145">
        <v>137700</v>
      </c>
    </row>
    <row r="761" spans="48:54" x14ac:dyDescent="0.15">
      <c r="AV761" s="143" t="s">
        <v>231</v>
      </c>
      <c r="AW761" s="144" t="s">
        <v>147</v>
      </c>
      <c r="AX761" s="134" t="s">
        <v>200</v>
      </c>
      <c r="AY761" s="134" t="s">
        <v>224</v>
      </c>
      <c r="AZ761" s="134" t="s">
        <v>207</v>
      </c>
      <c r="BA761" s="135">
        <v>0.75</v>
      </c>
      <c r="BB761" s="145">
        <v>128900</v>
      </c>
    </row>
    <row r="762" spans="48:54" x14ac:dyDescent="0.15">
      <c r="AV762" s="143" t="s">
        <v>231</v>
      </c>
      <c r="AW762" s="144" t="s">
        <v>147</v>
      </c>
      <c r="AX762" s="134" t="s">
        <v>200</v>
      </c>
      <c r="AY762" s="134" t="s">
        <v>224</v>
      </c>
      <c r="AZ762" s="134" t="s">
        <v>207</v>
      </c>
      <c r="BA762" s="135">
        <v>0.5</v>
      </c>
      <c r="BB762" s="145">
        <v>119770</v>
      </c>
    </row>
    <row r="763" spans="48:54" x14ac:dyDescent="0.15">
      <c r="AV763" s="143" t="s">
        <v>231</v>
      </c>
      <c r="AW763" s="144" t="s">
        <v>147</v>
      </c>
      <c r="AX763" s="134" t="s">
        <v>200</v>
      </c>
      <c r="AY763" s="134" t="s">
        <v>224</v>
      </c>
      <c r="AZ763" s="134" t="s">
        <v>225</v>
      </c>
      <c r="BA763" s="135">
        <v>1</v>
      </c>
      <c r="BB763" s="145">
        <v>165240</v>
      </c>
    </row>
    <row r="764" spans="48:54" x14ac:dyDescent="0.15">
      <c r="AV764" s="143" t="s">
        <v>231</v>
      </c>
      <c r="AW764" s="144" t="s">
        <v>147</v>
      </c>
      <c r="AX764" s="134" t="s">
        <v>200</v>
      </c>
      <c r="AY764" s="134" t="s">
        <v>224</v>
      </c>
      <c r="AZ764" s="134" t="s">
        <v>225</v>
      </c>
      <c r="BA764" s="135">
        <v>0.75</v>
      </c>
      <c r="BB764" s="145">
        <v>154680</v>
      </c>
    </row>
    <row r="765" spans="48:54" x14ac:dyDescent="0.15">
      <c r="AV765" s="143" t="s">
        <v>231</v>
      </c>
      <c r="AW765" s="144" t="s">
        <v>147</v>
      </c>
      <c r="AX765" s="134" t="s">
        <v>200</v>
      </c>
      <c r="AY765" s="134" t="s">
        <v>224</v>
      </c>
      <c r="AZ765" s="134" t="s">
        <v>225</v>
      </c>
      <c r="BA765" s="135">
        <v>0.5</v>
      </c>
      <c r="BB765" s="145">
        <v>143720</v>
      </c>
    </row>
    <row r="766" spans="48:54" x14ac:dyDescent="0.15">
      <c r="AV766" s="143" t="s">
        <v>231</v>
      </c>
      <c r="AW766" s="144" t="s">
        <v>147</v>
      </c>
      <c r="AX766" s="134" t="s">
        <v>201</v>
      </c>
      <c r="AY766" s="134" t="s">
        <v>224</v>
      </c>
      <c r="AZ766" s="134" t="s">
        <v>207</v>
      </c>
      <c r="BA766" s="135">
        <v>1</v>
      </c>
      <c r="BB766" s="145">
        <v>214150</v>
      </c>
    </row>
    <row r="767" spans="48:54" x14ac:dyDescent="0.15">
      <c r="AV767" s="143" t="s">
        <v>231</v>
      </c>
      <c r="AW767" s="144" t="s">
        <v>147</v>
      </c>
      <c r="AX767" s="134" t="s">
        <v>201</v>
      </c>
      <c r="AY767" s="134" t="s">
        <v>224</v>
      </c>
      <c r="AZ767" s="134" t="s">
        <v>207</v>
      </c>
      <c r="BA767" s="135">
        <v>0.75</v>
      </c>
      <c r="BB767" s="145">
        <v>197340</v>
      </c>
    </row>
    <row r="768" spans="48:54" x14ac:dyDescent="0.15">
      <c r="AV768" s="143" t="s">
        <v>231</v>
      </c>
      <c r="AW768" s="144" t="s">
        <v>147</v>
      </c>
      <c r="AX768" s="134" t="s">
        <v>201</v>
      </c>
      <c r="AY768" s="134" t="s">
        <v>224</v>
      </c>
      <c r="AZ768" s="134" t="s">
        <v>207</v>
      </c>
      <c r="BA768" s="135">
        <v>0.5</v>
      </c>
      <c r="BB768" s="145">
        <v>180230</v>
      </c>
    </row>
    <row r="769" spans="48:54" x14ac:dyDescent="0.15">
      <c r="AV769" s="143" t="s">
        <v>231</v>
      </c>
      <c r="AW769" s="144" t="s">
        <v>147</v>
      </c>
      <c r="AX769" s="134" t="s">
        <v>201</v>
      </c>
      <c r="AY769" s="134" t="s">
        <v>224</v>
      </c>
      <c r="AZ769" s="134" t="s">
        <v>225</v>
      </c>
      <c r="BA769" s="135">
        <v>1</v>
      </c>
      <c r="BB769" s="145">
        <v>256980</v>
      </c>
    </row>
    <row r="770" spans="48:54" x14ac:dyDescent="0.15">
      <c r="AV770" s="143" t="s">
        <v>231</v>
      </c>
      <c r="AW770" s="144" t="s">
        <v>147</v>
      </c>
      <c r="AX770" s="134" t="s">
        <v>201</v>
      </c>
      <c r="AY770" s="134" t="s">
        <v>224</v>
      </c>
      <c r="AZ770" s="134" t="s">
        <v>225</v>
      </c>
      <c r="BA770" s="135">
        <v>0.75</v>
      </c>
      <c r="BB770" s="145">
        <v>236800</v>
      </c>
    </row>
    <row r="771" spans="48:54" x14ac:dyDescent="0.15">
      <c r="AV771" s="143" t="s">
        <v>231</v>
      </c>
      <c r="AW771" s="144" t="s">
        <v>147</v>
      </c>
      <c r="AX771" s="134" t="s">
        <v>201</v>
      </c>
      <c r="AY771" s="134" t="s">
        <v>224</v>
      </c>
      <c r="AZ771" s="134" t="s">
        <v>225</v>
      </c>
      <c r="BA771" s="135">
        <v>0.5</v>
      </c>
      <c r="BB771" s="145">
        <v>216270</v>
      </c>
    </row>
    <row r="772" spans="48:54" x14ac:dyDescent="0.15">
      <c r="AV772" s="143" t="s">
        <v>231</v>
      </c>
      <c r="AW772" s="144" t="s">
        <v>148</v>
      </c>
      <c r="AX772" s="134" t="s">
        <v>198</v>
      </c>
      <c r="AY772" s="134" t="s">
        <v>224</v>
      </c>
      <c r="AZ772" s="134" t="s">
        <v>207</v>
      </c>
      <c r="BA772" s="135">
        <v>1</v>
      </c>
      <c r="BB772" s="145">
        <v>70830</v>
      </c>
    </row>
    <row r="773" spans="48:54" x14ac:dyDescent="0.15">
      <c r="AV773" s="143" t="s">
        <v>231</v>
      </c>
      <c r="AW773" s="144" t="s">
        <v>148</v>
      </c>
      <c r="AX773" s="134" t="s">
        <v>198</v>
      </c>
      <c r="AY773" s="134" t="s">
        <v>224</v>
      </c>
      <c r="AZ773" s="134" t="s">
        <v>207</v>
      </c>
      <c r="BA773" s="135">
        <v>0.75</v>
      </c>
      <c r="BB773" s="145">
        <v>68500</v>
      </c>
    </row>
    <row r="774" spans="48:54" x14ac:dyDescent="0.15">
      <c r="AV774" s="143" t="s">
        <v>231</v>
      </c>
      <c r="AW774" s="144" t="s">
        <v>148</v>
      </c>
      <c r="AX774" s="134" t="s">
        <v>198</v>
      </c>
      <c r="AY774" s="134" t="s">
        <v>224</v>
      </c>
      <c r="AZ774" s="134" t="s">
        <v>207</v>
      </c>
      <c r="BA774" s="135">
        <v>0.5</v>
      </c>
      <c r="BB774" s="145">
        <v>66120</v>
      </c>
    </row>
    <row r="775" spans="48:54" x14ac:dyDescent="0.15">
      <c r="AV775" s="143" t="s">
        <v>231</v>
      </c>
      <c r="AW775" s="144" t="s">
        <v>148</v>
      </c>
      <c r="AX775" s="134" t="s">
        <v>198</v>
      </c>
      <c r="AY775" s="134" t="s">
        <v>224</v>
      </c>
      <c r="AZ775" s="134" t="s">
        <v>225</v>
      </c>
      <c r="BA775" s="135">
        <v>1</v>
      </c>
      <c r="BB775" s="145">
        <v>85000</v>
      </c>
    </row>
    <row r="776" spans="48:54" x14ac:dyDescent="0.15">
      <c r="AV776" s="143" t="s">
        <v>231</v>
      </c>
      <c r="AW776" s="144" t="s">
        <v>148</v>
      </c>
      <c r="AX776" s="134" t="s">
        <v>198</v>
      </c>
      <c r="AY776" s="134" t="s">
        <v>224</v>
      </c>
      <c r="AZ776" s="134" t="s">
        <v>225</v>
      </c>
      <c r="BA776" s="135">
        <v>0.75</v>
      </c>
      <c r="BB776" s="145">
        <v>82210</v>
      </c>
    </row>
    <row r="777" spans="48:54" x14ac:dyDescent="0.15">
      <c r="AV777" s="143" t="s">
        <v>231</v>
      </c>
      <c r="AW777" s="144" t="s">
        <v>148</v>
      </c>
      <c r="AX777" s="134" t="s">
        <v>198</v>
      </c>
      <c r="AY777" s="134" t="s">
        <v>224</v>
      </c>
      <c r="AZ777" s="134" t="s">
        <v>225</v>
      </c>
      <c r="BA777" s="135">
        <v>0.5</v>
      </c>
      <c r="BB777" s="145">
        <v>79350</v>
      </c>
    </row>
    <row r="778" spans="48:54" x14ac:dyDescent="0.15">
      <c r="AV778" s="143" t="s">
        <v>231</v>
      </c>
      <c r="AW778" s="144" t="s">
        <v>148</v>
      </c>
      <c r="AX778" s="134" t="s">
        <v>199</v>
      </c>
      <c r="AY778" s="134" t="s">
        <v>224</v>
      </c>
      <c r="AZ778" s="134" t="s">
        <v>207</v>
      </c>
      <c r="BA778" s="135">
        <v>1</v>
      </c>
      <c r="BB778" s="145">
        <v>78480</v>
      </c>
    </row>
    <row r="779" spans="48:54" x14ac:dyDescent="0.15">
      <c r="AV779" s="143" t="s">
        <v>231</v>
      </c>
      <c r="AW779" s="144" t="s">
        <v>148</v>
      </c>
      <c r="AX779" s="134" t="s">
        <v>199</v>
      </c>
      <c r="AY779" s="134" t="s">
        <v>224</v>
      </c>
      <c r="AZ779" s="134" t="s">
        <v>207</v>
      </c>
      <c r="BA779" s="135">
        <v>0.75</v>
      </c>
      <c r="BB779" s="145">
        <v>75300</v>
      </c>
    </row>
    <row r="780" spans="48:54" x14ac:dyDescent="0.15">
      <c r="AV780" s="143" t="s">
        <v>231</v>
      </c>
      <c r="AW780" s="144" t="s">
        <v>148</v>
      </c>
      <c r="AX780" s="134" t="s">
        <v>199</v>
      </c>
      <c r="AY780" s="134" t="s">
        <v>224</v>
      </c>
      <c r="AZ780" s="134" t="s">
        <v>207</v>
      </c>
      <c r="BA780" s="135">
        <v>0.5</v>
      </c>
      <c r="BB780" s="145">
        <v>72090</v>
      </c>
    </row>
    <row r="781" spans="48:54" x14ac:dyDescent="0.15">
      <c r="AV781" s="143" t="s">
        <v>231</v>
      </c>
      <c r="AW781" s="144" t="s">
        <v>148</v>
      </c>
      <c r="AX781" s="134" t="s">
        <v>199</v>
      </c>
      <c r="AY781" s="134" t="s">
        <v>224</v>
      </c>
      <c r="AZ781" s="134" t="s">
        <v>225</v>
      </c>
      <c r="BA781" s="135">
        <v>1</v>
      </c>
      <c r="BB781" s="145">
        <v>94180</v>
      </c>
    </row>
    <row r="782" spans="48:54" x14ac:dyDescent="0.15">
      <c r="AV782" s="143" t="s">
        <v>231</v>
      </c>
      <c r="AW782" s="144" t="s">
        <v>148</v>
      </c>
      <c r="AX782" s="134" t="s">
        <v>199</v>
      </c>
      <c r="AY782" s="134" t="s">
        <v>224</v>
      </c>
      <c r="AZ782" s="134" t="s">
        <v>225</v>
      </c>
      <c r="BA782" s="135">
        <v>0.75</v>
      </c>
      <c r="BB782" s="145">
        <v>90360</v>
      </c>
    </row>
    <row r="783" spans="48:54" x14ac:dyDescent="0.15">
      <c r="AV783" s="143" t="s">
        <v>231</v>
      </c>
      <c r="AW783" s="144" t="s">
        <v>148</v>
      </c>
      <c r="AX783" s="134" t="s">
        <v>199</v>
      </c>
      <c r="AY783" s="134" t="s">
        <v>224</v>
      </c>
      <c r="AZ783" s="134" t="s">
        <v>225</v>
      </c>
      <c r="BA783" s="135">
        <v>0.5</v>
      </c>
      <c r="BB783" s="145">
        <v>86500</v>
      </c>
    </row>
    <row r="784" spans="48:54" x14ac:dyDescent="0.15">
      <c r="AV784" s="143" t="s">
        <v>231</v>
      </c>
      <c r="AW784" s="144" t="s">
        <v>148</v>
      </c>
      <c r="AX784" s="134" t="s">
        <v>200</v>
      </c>
      <c r="AY784" s="134" t="s">
        <v>224</v>
      </c>
      <c r="AZ784" s="134" t="s">
        <v>207</v>
      </c>
      <c r="BA784" s="135">
        <v>1</v>
      </c>
      <c r="BB784" s="145">
        <v>135060</v>
      </c>
    </row>
    <row r="785" spans="48:54" x14ac:dyDescent="0.15">
      <c r="AV785" s="143" t="s">
        <v>231</v>
      </c>
      <c r="AW785" s="144" t="s">
        <v>148</v>
      </c>
      <c r="AX785" s="134" t="s">
        <v>200</v>
      </c>
      <c r="AY785" s="134" t="s">
        <v>224</v>
      </c>
      <c r="AZ785" s="134" t="s">
        <v>207</v>
      </c>
      <c r="BA785" s="135">
        <v>0.75</v>
      </c>
      <c r="BB785" s="145">
        <v>126150</v>
      </c>
    </row>
    <row r="786" spans="48:54" x14ac:dyDescent="0.15">
      <c r="AV786" s="143" t="s">
        <v>231</v>
      </c>
      <c r="AW786" s="144" t="s">
        <v>148</v>
      </c>
      <c r="AX786" s="134" t="s">
        <v>200</v>
      </c>
      <c r="AY786" s="134" t="s">
        <v>224</v>
      </c>
      <c r="AZ786" s="134" t="s">
        <v>207</v>
      </c>
      <c r="BA786" s="135">
        <v>0.5</v>
      </c>
      <c r="BB786" s="145">
        <v>117420</v>
      </c>
    </row>
    <row r="787" spans="48:54" x14ac:dyDescent="0.15">
      <c r="AV787" s="143" t="s">
        <v>231</v>
      </c>
      <c r="AW787" s="144" t="s">
        <v>148</v>
      </c>
      <c r="AX787" s="134" t="s">
        <v>200</v>
      </c>
      <c r="AY787" s="134" t="s">
        <v>224</v>
      </c>
      <c r="AZ787" s="134" t="s">
        <v>225</v>
      </c>
      <c r="BA787" s="135">
        <v>1</v>
      </c>
      <c r="BB787" s="145">
        <v>162060</v>
      </c>
    </row>
    <row r="788" spans="48:54" x14ac:dyDescent="0.15">
      <c r="AV788" s="143" t="s">
        <v>231</v>
      </c>
      <c r="AW788" s="144" t="s">
        <v>148</v>
      </c>
      <c r="AX788" s="134" t="s">
        <v>200</v>
      </c>
      <c r="AY788" s="134" t="s">
        <v>224</v>
      </c>
      <c r="AZ788" s="134" t="s">
        <v>225</v>
      </c>
      <c r="BA788" s="135">
        <v>0.75</v>
      </c>
      <c r="BB788" s="145">
        <v>151380</v>
      </c>
    </row>
    <row r="789" spans="48:54" x14ac:dyDescent="0.15">
      <c r="AV789" s="143" t="s">
        <v>231</v>
      </c>
      <c r="AW789" s="144" t="s">
        <v>148</v>
      </c>
      <c r="AX789" s="134" t="s">
        <v>200</v>
      </c>
      <c r="AY789" s="134" t="s">
        <v>224</v>
      </c>
      <c r="AZ789" s="134" t="s">
        <v>225</v>
      </c>
      <c r="BA789" s="135">
        <v>0.5</v>
      </c>
      <c r="BB789" s="145">
        <v>140910</v>
      </c>
    </row>
    <row r="790" spans="48:54" x14ac:dyDescent="0.15">
      <c r="AV790" s="143" t="s">
        <v>231</v>
      </c>
      <c r="AW790" s="144" t="s">
        <v>148</v>
      </c>
      <c r="AX790" s="134" t="s">
        <v>201</v>
      </c>
      <c r="AY790" s="134" t="s">
        <v>224</v>
      </c>
      <c r="AZ790" s="134" t="s">
        <v>207</v>
      </c>
      <c r="BA790" s="135">
        <v>1</v>
      </c>
      <c r="BB790" s="145">
        <v>211520</v>
      </c>
    </row>
    <row r="791" spans="48:54" x14ac:dyDescent="0.15">
      <c r="AV791" s="143" t="s">
        <v>231</v>
      </c>
      <c r="AW791" s="144" t="s">
        <v>148</v>
      </c>
      <c r="AX791" s="134" t="s">
        <v>201</v>
      </c>
      <c r="AY791" s="134" t="s">
        <v>224</v>
      </c>
      <c r="AZ791" s="134" t="s">
        <v>207</v>
      </c>
      <c r="BA791" s="135">
        <v>0.75</v>
      </c>
      <c r="BB791" s="145">
        <v>194590</v>
      </c>
    </row>
    <row r="792" spans="48:54" x14ac:dyDescent="0.15">
      <c r="AV792" s="143" t="s">
        <v>231</v>
      </c>
      <c r="AW792" s="144" t="s">
        <v>148</v>
      </c>
      <c r="AX792" s="134" t="s">
        <v>201</v>
      </c>
      <c r="AY792" s="134" t="s">
        <v>224</v>
      </c>
      <c r="AZ792" s="134" t="s">
        <v>207</v>
      </c>
      <c r="BA792" s="135">
        <v>0.5</v>
      </c>
      <c r="BB792" s="145">
        <v>177880</v>
      </c>
    </row>
    <row r="793" spans="48:54" x14ac:dyDescent="0.15">
      <c r="AV793" s="143" t="s">
        <v>231</v>
      </c>
      <c r="AW793" s="144" t="s">
        <v>148</v>
      </c>
      <c r="AX793" s="134" t="s">
        <v>201</v>
      </c>
      <c r="AY793" s="134" t="s">
        <v>224</v>
      </c>
      <c r="AZ793" s="134" t="s">
        <v>225</v>
      </c>
      <c r="BA793" s="135">
        <v>1</v>
      </c>
      <c r="BB793" s="145">
        <v>253830</v>
      </c>
    </row>
    <row r="794" spans="48:54" x14ac:dyDescent="0.15">
      <c r="AV794" s="143" t="s">
        <v>231</v>
      </c>
      <c r="AW794" s="144" t="s">
        <v>148</v>
      </c>
      <c r="AX794" s="134" t="s">
        <v>201</v>
      </c>
      <c r="AY794" s="134" t="s">
        <v>224</v>
      </c>
      <c r="AZ794" s="134" t="s">
        <v>225</v>
      </c>
      <c r="BA794" s="135">
        <v>0.75</v>
      </c>
      <c r="BB794" s="145">
        <v>233520</v>
      </c>
    </row>
    <row r="795" spans="48:54" x14ac:dyDescent="0.15">
      <c r="AV795" s="143" t="s">
        <v>231</v>
      </c>
      <c r="AW795" s="144" t="s">
        <v>148</v>
      </c>
      <c r="AX795" s="134" t="s">
        <v>201</v>
      </c>
      <c r="AY795" s="134" t="s">
        <v>224</v>
      </c>
      <c r="AZ795" s="134" t="s">
        <v>225</v>
      </c>
      <c r="BA795" s="135">
        <v>0.5</v>
      </c>
      <c r="BB795" s="145">
        <v>213460</v>
      </c>
    </row>
    <row r="796" spans="48:54" x14ac:dyDescent="0.15">
      <c r="AV796" s="143" t="s">
        <v>231</v>
      </c>
      <c r="AW796" s="144" t="s">
        <v>149</v>
      </c>
      <c r="AX796" s="134" t="s">
        <v>198</v>
      </c>
      <c r="AY796" s="134" t="s">
        <v>224</v>
      </c>
      <c r="AZ796" s="134" t="s">
        <v>207</v>
      </c>
      <c r="BA796" s="135">
        <v>1</v>
      </c>
      <c r="BB796" s="145">
        <v>62510</v>
      </c>
    </row>
    <row r="797" spans="48:54" x14ac:dyDescent="0.15">
      <c r="AV797" s="143" t="s">
        <v>231</v>
      </c>
      <c r="AW797" s="144" t="s">
        <v>149</v>
      </c>
      <c r="AX797" s="134" t="s">
        <v>198</v>
      </c>
      <c r="AY797" s="134" t="s">
        <v>224</v>
      </c>
      <c r="AZ797" s="134" t="s">
        <v>207</v>
      </c>
      <c r="BA797" s="135">
        <v>0.75</v>
      </c>
      <c r="BB797" s="145">
        <v>60380</v>
      </c>
    </row>
    <row r="798" spans="48:54" x14ac:dyDescent="0.15">
      <c r="AV798" s="143" t="s">
        <v>231</v>
      </c>
      <c r="AW798" s="144" t="s">
        <v>149</v>
      </c>
      <c r="AX798" s="134" t="s">
        <v>198</v>
      </c>
      <c r="AY798" s="134" t="s">
        <v>224</v>
      </c>
      <c r="AZ798" s="134" t="s">
        <v>207</v>
      </c>
      <c r="BA798" s="135">
        <v>0.5</v>
      </c>
      <c r="BB798" s="145">
        <v>58180</v>
      </c>
    </row>
    <row r="799" spans="48:54" x14ac:dyDescent="0.15">
      <c r="AV799" s="143" t="s">
        <v>231</v>
      </c>
      <c r="AW799" s="144" t="s">
        <v>149</v>
      </c>
      <c r="AX799" s="134" t="s">
        <v>198</v>
      </c>
      <c r="AY799" s="134" t="s">
        <v>224</v>
      </c>
      <c r="AZ799" s="134" t="s">
        <v>225</v>
      </c>
      <c r="BA799" s="135">
        <v>1</v>
      </c>
      <c r="BB799" s="145">
        <v>75010</v>
      </c>
    </row>
    <row r="800" spans="48:54" x14ac:dyDescent="0.15">
      <c r="AV800" s="143" t="s">
        <v>231</v>
      </c>
      <c r="AW800" s="144" t="s">
        <v>149</v>
      </c>
      <c r="AX800" s="134" t="s">
        <v>198</v>
      </c>
      <c r="AY800" s="134" t="s">
        <v>224</v>
      </c>
      <c r="AZ800" s="134" t="s">
        <v>225</v>
      </c>
      <c r="BA800" s="135">
        <v>0.75</v>
      </c>
      <c r="BB800" s="145">
        <v>72450</v>
      </c>
    </row>
    <row r="801" spans="48:54" x14ac:dyDescent="0.15">
      <c r="AV801" s="143" t="s">
        <v>231</v>
      </c>
      <c r="AW801" s="144" t="s">
        <v>149</v>
      </c>
      <c r="AX801" s="134" t="s">
        <v>198</v>
      </c>
      <c r="AY801" s="134" t="s">
        <v>224</v>
      </c>
      <c r="AZ801" s="134" t="s">
        <v>225</v>
      </c>
      <c r="BA801" s="135">
        <v>0.5</v>
      </c>
      <c r="BB801" s="145">
        <v>69820</v>
      </c>
    </row>
    <row r="802" spans="48:54" x14ac:dyDescent="0.15">
      <c r="AV802" s="143" t="s">
        <v>231</v>
      </c>
      <c r="AW802" s="144" t="s">
        <v>149</v>
      </c>
      <c r="AX802" s="134" t="s">
        <v>199</v>
      </c>
      <c r="AY802" s="134" t="s">
        <v>224</v>
      </c>
      <c r="AZ802" s="134" t="s">
        <v>207</v>
      </c>
      <c r="BA802" s="135">
        <v>1</v>
      </c>
      <c r="BB802" s="145">
        <v>70150</v>
      </c>
    </row>
    <row r="803" spans="48:54" x14ac:dyDescent="0.15">
      <c r="AV803" s="143" t="s">
        <v>231</v>
      </c>
      <c r="AW803" s="144" t="s">
        <v>149</v>
      </c>
      <c r="AX803" s="134" t="s">
        <v>199</v>
      </c>
      <c r="AY803" s="134" t="s">
        <v>224</v>
      </c>
      <c r="AZ803" s="134" t="s">
        <v>207</v>
      </c>
      <c r="BA803" s="135">
        <v>0.75</v>
      </c>
      <c r="BB803" s="145">
        <v>67170</v>
      </c>
    </row>
    <row r="804" spans="48:54" x14ac:dyDescent="0.15">
      <c r="AV804" s="143" t="s">
        <v>231</v>
      </c>
      <c r="AW804" s="144" t="s">
        <v>149</v>
      </c>
      <c r="AX804" s="134" t="s">
        <v>199</v>
      </c>
      <c r="AY804" s="134" t="s">
        <v>224</v>
      </c>
      <c r="AZ804" s="134" t="s">
        <v>207</v>
      </c>
      <c r="BA804" s="135">
        <v>0.5</v>
      </c>
      <c r="BB804" s="145">
        <v>64150</v>
      </c>
    </row>
    <row r="805" spans="48:54" x14ac:dyDescent="0.15">
      <c r="AV805" s="143" t="s">
        <v>231</v>
      </c>
      <c r="AW805" s="144" t="s">
        <v>149</v>
      </c>
      <c r="AX805" s="134" t="s">
        <v>199</v>
      </c>
      <c r="AY805" s="134" t="s">
        <v>224</v>
      </c>
      <c r="AZ805" s="134" t="s">
        <v>225</v>
      </c>
      <c r="BA805" s="135">
        <v>1</v>
      </c>
      <c r="BB805" s="145">
        <v>84190</v>
      </c>
    </row>
    <row r="806" spans="48:54" x14ac:dyDescent="0.15">
      <c r="AV806" s="143" t="s">
        <v>231</v>
      </c>
      <c r="AW806" s="144" t="s">
        <v>149</v>
      </c>
      <c r="AX806" s="134" t="s">
        <v>199</v>
      </c>
      <c r="AY806" s="134" t="s">
        <v>224</v>
      </c>
      <c r="AZ806" s="134" t="s">
        <v>225</v>
      </c>
      <c r="BA806" s="135">
        <v>0.75</v>
      </c>
      <c r="BB806" s="145">
        <v>80600</v>
      </c>
    </row>
    <row r="807" spans="48:54" x14ac:dyDescent="0.15">
      <c r="AV807" s="143" t="s">
        <v>231</v>
      </c>
      <c r="AW807" s="144" t="s">
        <v>149</v>
      </c>
      <c r="AX807" s="134" t="s">
        <v>199</v>
      </c>
      <c r="AY807" s="134" t="s">
        <v>224</v>
      </c>
      <c r="AZ807" s="134" t="s">
        <v>225</v>
      </c>
      <c r="BA807" s="135">
        <v>0.5</v>
      </c>
      <c r="BB807" s="145">
        <v>76970</v>
      </c>
    </row>
    <row r="808" spans="48:54" x14ac:dyDescent="0.15">
      <c r="AV808" s="143" t="s">
        <v>231</v>
      </c>
      <c r="AW808" s="144" t="s">
        <v>149</v>
      </c>
      <c r="AX808" s="134" t="s">
        <v>200</v>
      </c>
      <c r="AY808" s="134" t="s">
        <v>224</v>
      </c>
      <c r="AZ808" s="134" t="s">
        <v>207</v>
      </c>
      <c r="BA808" s="135">
        <v>1</v>
      </c>
      <c r="BB808" s="145">
        <v>126740</v>
      </c>
    </row>
    <row r="809" spans="48:54" x14ac:dyDescent="0.15">
      <c r="AV809" s="143" t="s">
        <v>231</v>
      </c>
      <c r="AW809" s="144" t="s">
        <v>149</v>
      </c>
      <c r="AX809" s="134" t="s">
        <v>200</v>
      </c>
      <c r="AY809" s="134" t="s">
        <v>224</v>
      </c>
      <c r="AZ809" s="134" t="s">
        <v>207</v>
      </c>
      <c r="BA809" s="135">
        <v>0.75</v>
      </c>
      <c r="BB809" s="145">
        <v>118020</v>
      </c>
    </row>
    <row r="810" spans="48:54" x14ac:dyDescent="0.15">
      <c r="AV810" s="143" t="s">
        <v>231</v>
      </c>
      <c r="AW810" s="144" t="s">
        <v>149</v>
      </c>
      <c r="AX810" s="134" t="s">
        <v>200</v>
      </c>
      <c r="AY810" s="134" t="s">
        <v>224</v>
      </c>
      <c r="AZ810" s="134" t="s">
        <v>207</v>
      </c>
      <c r="BA810" s="135">
        <v>0.5</v>
      </c>
      <c r="BB810" s="145">
        <v>109480</v>
      </c>
    </row>
    <row r="811" spans="48:54" x14ac:dyDescent="0.15">
      <c r="AV811" s="143" t="s">
        <v>231</v>
      </c>
      <c r="AW811" s="144" t="s">
        <v>149</v>
      </c>
      <c r="AX811" s="134" t="s">
        <v>200</v>
      </c>
      <c r="AY811" s="134" t="s">
        <v>224</v>
      </c>
      <c r="AZ811" s="134" t="s">
        <v>225</v>
      </c>
      <c r="BA811" s="135">
        <v>1</v>
      </c>
      <c r="BB811" s="145">
        <v>152090</v>
      </c>
    </row>
    <row r="812" spans="48:54" x14ac:dyDescent="0.15">
      <c r="AV812" s="143" t="s">
        <v>231</v>
      </c>
      <c r="AW812" s="144" t="s">
        <v>149</v>
      </c>
      <c r="AX812" s="134" t="s">
        <v>200</v>
      </c>
      <c r="AY812" s="134" t="s">
        <v>224</v>
      </c>
      <c r="AZ812" s="134" t="s">
        <v>225</v>
      </c>
      <c r="BA812" s="135">
        <v>0.75</v>
      </c>
      <c r="BB812" s="145">
        <v>141630</v>
      </c>
    </row>
    <row r="813" spans="48:54" x14ac:dyDescent="0.15">
      <c r="AV813" s="143" t="s">
        <v>231</v>
      </c>
      <c r="AW813" s="144" t="s">
        <v>149</v>
      </c>
      <c r="AX813" s="134" t="s">
        <v>200</v>
      </c>
      <c r="AY813" s="134" t="s">
        <v>224</v>
      </c>
      <c r="AZ813" s="134" t="s">
        <v>225</v>
      </c>
      <c r="BA813" s="135">
        <v>0.5</v>
      </c>
      <c r="BB813" s="145">
        <v>131380</v>
      </c>
    </row>
    <row r="814" spans="48:54" x14ac:dyDescent="0.15">
      <c r="AV814" s="143" t="s">
        <v>231</v>
      </c>
      <c r="AW814" s="144" t="s">
        <v>149</v>
      </c>
      <c r="AX814" s="134" t="s">
        <v>201</v>
      </c>
      <c r="AY814" s="134" t="s">
        <v>224</v>
      </c>
      <c r="AZ814" s="134" t="s">
        <v>207</v>
      </c>
      <c r="BA814" s="135">
        <v>1</v>
      </c>
      <c r="BB814" s="145">
        <v>203200</v>
      </c>
    </row>
    <row r="815" spans="48:54" x14ac:dyDescent="0.15">
      <c r="AV815" s="143" t="s">
        <v>231</v>
      </c>
      <c r="AW815" s="144" t="s">
        <v>149</v>
      </c>
      <c r="AX815" s="134" t="s">
        <v>201</v>
      </c>
      <c r="AY815" s="134" t="s">
        <v>224</v>
      </c>
      <c r="AZ815" s="134" t="s">
        <v>207</v>
      </c>
      <c r="BA815" s="135">
        <v>0.75</v>
      </c>
      <c r="BB815" s="145">
        <v>186470</v>
      </c>
    </row>
    <row r="816" spans="48:54" x14ac:dyDescent="0.15">
      <c r="AV816" s="143" t="s">
        <v>231</v>
      </c>
      <c r="AW816" s="144" t="s">
        <v>149</v>
      </c>
      <c r="AX816" s="134" t="s">
        <v>201</v>
      </c>
      <c r="AY816" s="134" t="s">
        <v>224</v>
      </c>
      <c r="AZ816" s="134" t="s">
        <v>207</v>
      </c>
      <c r="BA816" s="135">
        <v>0.5</v>
      </c>
      <c r="BB816" s="145">
        <v>169940</v>
      </c>
    </row>
    <row r="817" spans="48:54" x14ac:dyDescent="0.15">
      <c r="AV817" s="143" t="s">
        <v>231</v>
      </c>
      <c r="AW817" s="144" t="s">
        <v>149</v>
      </c>
      <c r="AX817" s="134" t="s">
        <v>201</v>
      </c>
      <c r="AY817" s="134" t="s">
        <v>224</v>
      </c>
      <c r="AZ817" s="134" t="s">
        <v>225</v>
      </c>
      <c r="BA817" s="135">
        <v>1</v>
      </c>
      <c r="BB817" s="145">
        <v>243840</v>
      </c>
    </row>
    <row r="818" spans="48:54" x14ac:dyDescent="0.15">
      <c r="AV818" s="143" t="s">
        <v>231</v>
      </c>
      <c r="AW818" s="144" t="s">
        <v>149</v>
      </c>
      <c r="AX818" s="134" t="s">
        <v>201</v>
      </c>
      <c r="AY818" s="134" t="s">
        <v>224</v>
      </c>
      <c r="AZ818" s="134" t="s">
        <v>225</v>
      </c>
      <c r="BA818" s="135">
        <v>0.75</v>
      </c>
      <c r="BB818" s="145">
        <v>223760</v>
      </c>
    </row>
    <row r="819" spans="48:54" x14ac:dyDescent="0.15">
      <c r="AV819" s="143" t="s">
        <v>231</v>
      </c>
      <c r="AW819" s="144" t="s">
        <v>149</v>
      </c>
      <c r="AX819" s="134" t="s">
        <v>201</v>
      </c>
      <c r="AY819" s="134" t="s">
        <v>224</v>
      </c>
      <c r="AZ819" s="134" t="s">
        <v>225</v>
      </c>
      <c r="BA819" s="135">
        <v>0.5</v>
      </c>
      <c r="BB819" s="145">
        <v>203920</v>
      </c>
    </row>
    <row r="820" spans="48:54" x14ac:dyDescent="0.15">
      <c r="AV820" s="143" t="s">
        <v>231</v>
      </c>
      <c r="AW820" s="144" t="s">
        <v>150</v>
      </c>
      <c r="AX820" s="134" t="s">
        <v>198</v>
      </c>
      <c r="AY820" s="134" t="s">
        <v>224</v>
      </c>
      <c r="AZ820" s="134" t="s">
        <v>207</v>
      </c>
      <c r="BA820" s="135">
        <v>1</v>
      </c>
      <c r="BB820" s="145">
        <v>56720</v>
      </c>
    </row>
    <row r="821" spans="48:54" x14ac:dyDescent="0.15">
      <c r="AV821" s="143" t="s">
        <v>231</v>
      </c>
      <c r="AW821" s="144" t="s">
        <v>150</v>
      </c>
      <c r="AX821" s="134" t="s">
        <v>198</v>
      </c>
      <c r="AY821" s="134" t="s">
        <v>224</v>
      </c>
      <c r="AZ821" s="134" t="s">
        <v>207</v>
      </c>
      <c r="BA821" s="135">
        <v>0.75</v>
      </c>
      <c r="BB821" s="145">
        <v>54550</v>
      </c>
    </row>
    <row r="822" spans="48:54" x14ac:dyDescent="0.15">
      <c r="AV822" s="143" t="s">
        <v>231</v>
      </c>
      <c r="AW822" s="144" t="s">
        <v>150</v>
      </c>
      <c r="AX822" s="134" t="s">
        <v>198</v>
      </c>
      <c r="AY822" s="134" t="s">
        <v>224</v>
      </c>
      <c r="AZ822" s="134" t="s">
        <v>207</v>
      </c>
      <c r="BA822" s="135">
        <v>0.5</v>
      </c>
      <c r="BB822" s="145">
        <v>52520</v>
      </c>
    </row>
    <row r="823" spans="48:54" x14ac:dyDescent="0.15">
      <c r="AV823" s="143" t="s">
        <v>231</v>
      </c>
      <c r="AW823" s="144" t="s">
        <v>150</v>
      </c>
      <c r="AX823" s="134" t="s">
        <v>198</v>
      </c>
      <c r="AY823" s="134" t="s">
        <v>224</v>
      </c>
      <c r="AZ823" s="134" t="s">
        <v>225</v>
      </c>
      <c r="BA823" s="135">
        <v>1</v>
      </c>
      <c r="BB823" s="145">
        <v>68050</v>
      </c>
    </row>
    <row r="824" spans="48:54" x14ac:dyDescent="0.15">
      <c r="AV824" s="143" t="s">
        <v>231</v>
      </c>
      <c r="AW824" s="144" t="s">
        <v>150</v>
      </c>
      <c r="AX824" s="134" t="s">
        <v>198</v>
      </c>
      <c r="AY824" s="134" t="s">
        <v>224</v>
      </c>
      <c r="AZ824" s="134" t="s">
        <v>225</v>
      </c>
      <c r="BA824" s="135">
        <v>0.75</v>
      </c>
      <c r="BB824" s="145">
        <v>65450</v>
      </c>
    </row>
    <row r="825" spans="48:54" x14ac:dyDescent="0.15">
      <c r="AV825" s="143" t="s">
        <v>231</v>
      </c>
      <c r="AW825" s="144" t="s">
        <v>150</v>
      </c>
      <c r="AX825" s="134" t="s">
        <v>198</v>
      </c>
      <c r="AY825" s="134" t="s">
        <v>224</v>
      </c>
      <c r="AZ825" s="134" t="s">
        <v>225</v>
      </c>
      <c r="BA825" s="135">
        <v>0.5</v>
      </c>
      <c r="BB825" s="145">
        <v>63020</v>
      </c>
    </row>
    <row r="826" spans="48:54" x14ac:dyDescent="0.15">
      <c r="AV826" s="143" t="s">
        <v>231</v>
      </c>
      <c r="AW826" s="144" t="s">
        <v>150</v>
      </c>
      <c r="AX826" s="134" t="s">
        <v>199</v>
      </c>
      <c r="AY826" s="134" t="s">
        <v>224</v>
      </c>
      <c r="AZ826" s="134" t="s">
        <v>207</v>
      </c>
      <c r="BA826" s="135">
        <v>1</v>
      </c>
      <c r="BB826" s="145">
        <v>64360</v>
      </c>
    </row>
    <row r="827" spans="48:54" x14ac:dyDescent="0.15">
      <c r="AV827" s="143" t="s">
        <v>231</v>
      </c>
      <c r="AW827" s="144" t="s">
        <v>150</v>
      </c>
      <c r="AX827" s="134" t="s">
        <v>199</v>
      </c>
      <c r="AY827" s="134" t="s">
        <v>224</v>
      </c>
      <c r="AZ827" s="134" t="s">
        <v>207</v>
      </c>
      <c r="BA827" s="135">
        <v>0.75</v>
      </c>
      <c r="BB827" s="145">
        <v>61340</v>
      </c>
    </row>
    <row r="828" spans="48:54" x14ac:dyDescent="0.15">
      <c r="AV828" s="143" t="s">
        <v>231</v>
      </c>
      <c r="AW828" s="144" t="s">
        <v>150</v>
      </c>
      <c r="AX828" s="134" t="s">
        <v>199</v>
      </c>
      <c r="AY828" s="134" t="s">
        <v>224</v>
      </c>
      <c r="AZ828" s="134" t="s">
        <v>207</v>
      </c>
      <c r="BA828" s="135">
        <v>0.5</v>
      </c>
      <c r="BB828" s="145">
        <v>58490</v>
      </c>
    </row>
    <row r="829" spans="48:54" x14ac:dyDescent="0.15">
      <c r="AV829" s="143" t="s">
        <v>231</v>
      </c>
      <c r="AW829" s="144" t="s">
        <v>150</v>
      </c>
      <c r="AX829" s="134" t="s">
        <v>199</v>
      </c>
      <c r="AY829" s="134" t="s">
        <v>224</v>
      </c>
      <c r="AZ829" s="134" t="s">
        <v>225</v>
      </c>
      <c r="BA829" s="135">
        <v>1</v>
      </c>
      <c r="BB829" s="145">
        <v>77230</v>
      </c>
    </row>
    <row r="830" spans="48:54" x14ac:dyDescent="0.15">
      <c r="AV830" s="143" t="s">
        <v>231</v>
      </c>
      <c r="AW830" s="144" t="s">
        <v>150</v>
      </c>
      <c r="AX830" s="134" t="s">
        <v>199</v>
      </c>
      <c r="AY830" s="134" t="s">
        <v>224</v>
      </c>
      <c r="AZ830" s="134" t="s">
        <v>225</v>
      </c>
      <c r="BA830" s="135">
        <v>0.75</v>
      </c>
      <c r="BB830" s="145">
        <v>73600</v>
      </c>
    </row>
    <row r="831" spans="48:54" x14ac:dyDescent="0.15">
      <c r="AV831" s="143" t="s">
        <v>231</v>
      </c>
      <c r="AW831" s="144" t="s">
        <v>150</v>
      </c>
      <c r="AX831" s="134" t="s">
        <v>199</v>
      </c>
      <c r="AY831" s="134" t="s">
        <v>224</v>
      </c>
      <c r="AZ831" s="134" t="s">
        <v>225</v>
      </c>
      <c r="BA831" s="135">
        <v>0.5</v>
      </c>
      <c r="BB831" s="145">
        <v>70180</v>
      </c>
    </row>
    <row r="832" spans="48:54" x14ac:dyDescent="0.15">
      <c r="AV832" s="143" t="s">
        <v>231</v>
      </c>
      <c r="AW832" s="144" t="s">
        <v>150</v>
      </c>
      <c r="AX832" s="134" t="s">
        <v>200</v>
      </c>
      <c r="AY832" s="134" t="s">
        <v>224</v>
      </c>
      <c r="AZ832" s="134" t="s">
        <v>207</v>
      </c>
      <c r="BA832" s="135">
        <v>1</v>
      </c>
      <c r="BB832" s="145">
        <v>120940</v>
      </c>
    </row>
    <row r="833" spans="48:54" x14ac:dyDescent="0.15">
      <c r="AV833" s="143" t="s">
        <v>231</v>
      </c>
      <c r="AW833" s="144" t="s">
        <v>150</v>
      </c>
      <c r="AX833" s="134" t="s">
        <v>200</v>
      </c>
      <c r="AY833" s="134" t="s">
        <v>224</v>
      </c>
      <c r="AZ833" s="134" t="s">
        <v>207</v>
      </c>
      <c r="BA833" s="135">
        <v>0.75</v>
      </c>
      <c r="BB833" s="145">
        <v>112200</v>
      </c>
    </row>
    <row r="834" spans="48:54" x14ac:dyDescent="0.15">
      <c r="AV834" s="143" t="s">
        <v>231</v>
      </c>
      <c r="AW834" s="144" t="s">
        <v>150</v>
      </c>
      <c r="AX834" s="134" t="s">
        <v>200</v>
      </c>
      <c r="AY834" s="134" t="s">
        <v>224</v>
      </c>
      <c r="AZ834" s="134" t="s">
        <v>207</v>
      </c>
      <c r="BA834" s="135">
        <v>0.5</v>
      </c>
      <c r="BB834" s="145">
        <v>103820</v>
      </c>
    </row>
    <row r="835" spans="48:54" x14ac:dyDescent="0.15">
      <c r="AV835" s="143" t="s">
        <v>231</v>
      </c>
      <c r="AW835" s="144" t="s">
        <v>150</v>
      </c>
      <c r="AX835" s="134" t="s">
        <v>200</v>
      </c>
      <c r="AY835" s="134" t="s">
        <v>224</v>
      </c>
      <c r="AZ835" s="134" t="s">
        <v>225</v>
      </c>
      <c r="BA835" s="135">
        <v>1</v>
      </c>
      <c r="BB835" s="145">
        <v>145130</v>
      </c>
    </row>
    <row r="836" spans="48:54" x14ac:dyDescent="0.15">
      <c r="AV836" s="143" t="s">
        <v>231</v>
      </c>
      <c r="AW836" s="144" t="s">
        <v>150</v>
      </c>
      <c r="AX836" s="134" t="s">
        <v>200</v>
      </c>
      <c r="AY836" s="134" t="s">
        <v>224</v>
      </c>
      <c r="AZ836" s="134" t="s">
        <v>225</v>
      </c>
      <c r="BA836" s="135">
        <v>0.75</v>
      </c>
      <c r="BB836" s="145">
        <v>134630</v>
      </c>
    </row>
    <row r="837" spans="48:54" x14ac:dyDescent="0.15">
      <c r="AV837" s="143" t="s">
        <v>231</v>
      </c>
      <c r="AW837" s="144" t="s">
        <v>150</v>
      </c>
      <c r="AX837" s="134" t="s">
        <v>200</v>
      </c>
      <c r="AY837" s="134" t="s">
        <v>224</v>
      </c>
      <c r="AZ837" s="134" t="s">
        <v>225</v>
      </c>
      <c r="BA837" s="135">
        <v>0.5</v>
      </c>
      <c r="BB837" s="145">
        <v>124580</v>
      </c>
    </row>
    <row r="838" spans="48:54" x14ac:dyDescent="0.15">
      <c r="AV838" s="143" t="s">
        <v>231</v>
      </c>
      <c r="AW838" s="144" t="s">
        <v>150</v>
      </c>
      <c r="AX838" s="134" t="s">
        <v>201</v>
      </c>
      <c r="AY838" s="134" t="s">
        <v>224</v>
      </c>
      <c r="AZ838" s="134" t="s">
        <v>207</v>
      </c>
      <c r="BA838" s="135">
        <v>1</v>
      </c>
      <c r="BB838" s="145">
        <v>197410</v>
      </c>
    </row>
    <row r="839" spans="48:54" x14ac:dyDescent="0.15">
      <c r="AV839" s="143" t="s">
        <v>231</v>
      </c>
      <c r="AW839" s="144" t="s">
        <v>150</v>
      </c>
      <c r="AX839" s="134" t="s">
        <v>201</v>
      </c>
      <c r="AY839" s="134" t="s">
        <v>224</v>
      </c>
      <c r="AZ839" s="134" t="s">
        <v>207</v>
      </c>
      <c r="BA839" s="135">
        <v>0.75</v>
      </c>
      <c r="BB839" s="145">
        <v>180630</v>
      </c>
    </row>
    <row r="840" spans="48:54" x14ac:dyDescent="0.15">
      <c r="AV840" s="143" t="s">
        <v>231</v>
      </c>
      <c r="AW840" s="144" t="s">
        <v>150</v>
      </c>
      <c r="AX840" s="134" t="s">
        <v>201</v>
      </c>
      <c r="AY840" s="134" t="s">
        <v>224</v>
      </c>
      <c r="AZ840" s="134" t="s">
        <v>207</v>
      </c>
      <c r="BA840" s="135">
        <v>0.5</v>
      </c>
      <c r="BB840" s="145">
        <v>164280</v>
      </c>
    </row>
    <row r="841" spans="48:54" x14ac:dyDescent="0.15">
      <c r="AV841" s="143" t="s">
        <v>231</v>
      </c>
      <c r="AW841" s="144" t="s">
        <v>150</v>
      </c>
      <c r="AX841" s="134" t="s">
        <v>201</v>
      </c>
      <c r="AY841" s="134" t="s">
        <v>224</v>
      </c>
      <c r="AZ841" s="134" t="s">
        <v>225</v>
      </c>
      <c r="BA841" s="135">
        <v>1</v>
      </c>
      <c r="BB841" s="145">
        <v>236880</v>
      </c>
    </row>
    <row r="842" spans="48:54" x14ac:dyDescent="0.15">
      <c r="AV842" s="143" t="s">
        <v>231</v>
      </c>
      <c r="AW842" s="144" t="s">
        <v>150</v>
      </c>
      <c r="AX842" s="134" t="s">
        <v>201</v>
      </c>
      <c r="AY842" s="134" t="s">
        <v>224</v>
      </c>
      <c r="AZ842" s="134" t="s">
        <v>225</v>
      </c>
      <c r="BA842" s="135">
        <v>0.75</v>
      </c>
      <c r="BB842" s="145">
        <v>216760</v>
      </c>
    </row>
    <row r="843" spans="48:54" x14ac:dyDescent="0.15">
      <c r="AV843" s="143" t="s">
        <v>231</v>
      </c>
      <c r="AW843" s="144" t="s">
        <v>150</v>
      </c>
      <c r="AX843" s="134" t="s">
        <v>201</v>
      </c>
      <c r="AY843" s="134" t="s">
        <v>224</v>
      </c>
      <c r="AZ843" s="134" t="s">
        <v>225</v>
      </c>
      <c r="BA843" s="135">
        <v>0.5</v>
      </c>
      <c r="BB843" s="145">
        <v>197130</v>
      </c>
    </row>
    <row r="844" spans="48:54" x14ac:dyDescent="0.15">
      <c r="AV844" s="143" t="s">
        <v>232</v>
      </c>
      <c r="AW844" s="144" t="s">
        <v>228</v>
      </c>
      <c r="AX844" s="134" t="s">
        <v>198</v>
      </c>
      <c r="AY844" s="134" t="s">
        <v>224</v>
      </c>
      <c r="AZ844" s="134" t="s">
        <v>207</v>
      </c>
      <c r="BA844" s="135">
        <v>1</v>
      </c>
      <c r="BB844" s="145">
        <v>144120</v>
      </c>
    </row>
    <row r="845" spans="48:54" x14ac:dyDescent="0.15">
      <c r="AV845" s="143" t="s">
        <v>232</v>
      </c>
      <c r="AW845" s="144" t="s">
        <v>228</v>
      </c>
      <c r="AX845" s="134" t="s">
        <v>198</v>
      </c>
      <c r="AY845" s="134" t="s">
        <v>224</v>
      </c>
      <c r="AZ845" s="134" t="s">
        <v>207</v>
      </c>
      <c r="BA845" s="135">
        <v>0.75</v>
      </c>
      <c r="BB845" s="145">
        <v>137770</v>
      </c>
    </row>
    <row r="846" spans="48:54" x14ac:dyDescent="0.15">
      <c r="AV846" s="143" t="s">
        <v>232</v>
      </c>
      <c r="AW846" s="144" t="s">
        <v>228</v>
      </c>
      <c r="AX846" s="134" t="s">
        <v>198</v>
      </c>
      <c r="AY846" s="134" t="s">
        <v>224</v>
      </c>
      <c r="AZ846" s="134" t="s">
        <v>207</v>
      </c>
      <c r="BA846" s="135">
        <v>0.5</v>
      </c>
      <c r="BB846" s="145">
        <v>135650</v>
      </c>
    </row>
    <row r="847" spans="48:54" x14ac:dyDescent="0.15">
      <c r="AV847" s="143" t="s">
        <v>232</v>
      </c>
      <c r="AW847" s="144" t="s">
        <v>228</v>
      </c>
      <c r="AX847" s="134" t="s">
        <v>198</v>
      </c>
      <c r="AY847" s="134" t="s">
        <v>224</v>
      </c>
      <c r="AZ847" s="134" t="s">
        <v>225</v>
      </c>
      <c r="BA847" s="135">
        <v>1</v>
      </c>
      <c r="BB847" s="145">
        <v>172940</v>
      </c>
    </row>
    <row r="848" spans="48:54" x14ac:dyDescent="0.15">
      <c r="AV848" s="143" t="s">
        <v>232</v>
      </c>
      <c r="AW848" s="144" t="s">
        <v>228</v>
      </c>
      <c r="AX848" s="134" t="s">
        <v>198</v>
      </c>
      <c r="AY848" s="134" t="s">
        <v>224</v>
      </c>
      <c r="AZ848" s="134" t="s">
        <v>225</v>
      </c>
      <c r="BA848" s="135">
        <v>0.75</v>
      </c>
      <c r="BB848" s="145">
        <v>165310</v>
      </c>
    </row>
    <row r="849" spans="48:54" x14ac:dyDescent="0.15">
      <c r="AV849" s="143" t="s">
        <v>232</v>
      </c>
      <c r="AW849" s="144" t="s">
        <v>228</v>
      </c>
      <c r="AX849" s="134" t="s">
        <v>198</v>
      </c>
      <c r="AY849" s="134" t="s">
        <v>224</v>
      </c>
      <c r="AZ849" s="134" t="s">
        <v>225</v>
      </c>
      <c r="BA849" s="135">
        <v>0.5</v>
      </c>
      <c r="BB849" s="145">
        <v>162770</v>
      </c>
    </row>
    <row r="850" spans="48:54" x14ac:dyDescent="0.15">
      <c r="AV850" s="143" t="s">
        <v>232</v>
      </c>
      <c r="AW850" s="144" t="s">
        <v>228</v>
      </c>
      <c r="AX850" s="134" t="s">
        <v>199</v>
      </c>
      <c r="AY850" s="134" t="s">
        <v>224</v>
      </c>
      <c r="AZ850" s="134" t="s">
        <v>207</v>
      </c>
      <c r="BA850" s="135">
        <v>1</v>
      </c>
      <c r="BB850" s="145">
        <v>151420</v>
      </c>
    </row>
    <row r="851" spans="48:54" x14ac:dyDescent="0.15">
      <c r="AV851" s="143" t="s">
        <v>232</v>
      </c>
      <c r="AW851" s="144" t="s">
        <v>228</v>
      </c>
      <c r="AX851" s="134" t="s">
        <v>199</v>
      </c>
      <c r="AY851" s="134" t="s">
        <v>224</v>
      </c>
      <c r="AZ851" s="134" t="s">
        <v>207</v>
      </c>
      <c r="BA851" s="135">
        <v>0.75</v>
      </c>
      <c r="BB851" s="145">
        <v>144390</v>
      </c>
    </row>
    <row r="852" spans="48:54" x14ac:dyDescent="0.15">
      <c r="AV852" s="143" t="s">
        <v>232</v>
      </c>
      <c r="AW852" s="144" t="s">
        <v>228</v>
      </c>
      <c r="AX852" s="134" t="s">
        <v>199</v>
      </c>
      <c r="AY852" s="134" t="s">
        <v>224</v>
      </c>
      <c r="AZ852" s="134" t="s">
        <v>207</v>
      </c>
      <c r="BA852" s="135">
        <v>0.5</v>
      </c>
      <c r="BB852" s="145">
        <v>141500</v>
      </c>
    </row>
    <row r="853" spans="48:54" x14ac:dyDescent="0.15">
      <c r="AV853" s="143" t="s">
        <v>232</v>
      </c>
      <c r="AW853" s="144" t="s">
        <v>228</v>
      </c>
      <c r="AX853" s="134" t="s">
        <v>199</v>
      </c>
      <c r="AY853" s="134" t="s">
        <v>224</v>
      </c>
      <c r="AZ853" s="134" t="s">
        <v>225</v>
      </c>
      <c r="BA853" s="135">
        <v>1</v>
      </c>
      <c r="BB853" s="145">
        <v>181710</v>
      </c>
    </row>
    <row r="854" spans="48:54" x14ac:dyDescent="0.15">
      <c r="AV854" s="143" t="s">
        <v>232</v>
      </c>
      <c r="AW854" s="144" t="s">
        <v>228</v>
      </c>
      <c r="AX854" s="134" t="s">
        <v>199</v>
      </c>
      <c r="AY854" s="134" t="s">
        <v>224</v>
      </c>
      <c r="AZ854" s="134" t="s">
        <v>225</v>
      </c>
      <c r="BA854" s="135">
        <v>0.75</v>
      </c>
      <c r="BB854" s="145">
        <v>173280</v>
      </c>
    </row>
    <row r="855" spans="48:54" x14ac:dyDescent="0.15">
      <c r="AV855" s="143" t="s">
        <v>232</v>
      </c>
      <c r="AW855" s="144" t="s">
        <v>228</v>
      </c>
      <c r="AX855" s="134" t="s">
        <v>199</v>
      </c>
      <c r="AY855" s="134" t="s">
        <v>224</v>
      </c>
      <c r="AZ855" s="134" t="s">
        <v>225</v>
      </c>
      <c r="BA855" s="135">
        <v>0.5</v>
      </c>
      <c r="BB855" s="145">
        <v>169800</v>
      </c>
    </row>
    <row r="856" spans="48:54" x14ac:dyDescent="0.15">
      <c r="AV856" s="143" t="s">
        <v>232</v>
      </c>
      <c r="AW856" s="144" t="s">
        <v>228</v>
      </c>
      <c r="AX856" s="134" t="s">
        <v>200</v>
      </c>
      <c r="AY856" s="134" t="s">
        <v>224</v>
      </c>
      <c r="AZ856" s="134" t="s">
        <v>207</v>
      </c>
      <c r="BA856" s="135">
        <v>1</v>
      </c>
      <c r="BB856" s="145">
        <v>206350</v>
      </c>
    </row>
    <row r="857" spans="48:54" x14ac:dyDescent="0.15">
      <c r="AV857" s="143" t="s">
        <v>232</v>
      </c>
      <c r="AW857" s="144" t="s">
        <v>228</v>
      </c>
      <c r="AX857" s="134" t="s">
        <v>200</v>
      </c>
      <c r="AY857" s="134" t="s">
        <v>224</v>
      </c>
      <c r="AZ857" s="134" t="s">
        <v>207</v>
      </c>
      <c r="BA857" s="135">
        <v>0.75</v>
      </c>
      <c r="BB857" s="145">
        <v>193990</v>
      </c>
    </row>
    <row r="858" spans="48:54" x14ac:dyDescent="0.15">
      <c r="AV858" s="143" t="s">
        <v>232</v>
      </c>
      <c r="AW858" s="144" t="s">
        <v>228</v>
      </c>
      <c r="AX858" s="134" t="s">
        <v>200</v>
      </c>
      <c r="AY858" s="134" t="s">
        <v>224</v>
      </c>
      <c r="AZ858" s="134" t="s">
        <v>207</v>
      </c>
      <c r="BA858" s="135">
        <v>0.5</v>
      </c>
      <c r="BB858" s="145">
        <v>185970</v>
      </c>
    </row>
    <row r="859" spans="48:54" x14ac:dyDescent="0.15">
      <c r="AV859" s="143" t="s">
        <v>232</v>
      </c>
      <c r="AW859" s="144" t="s">
        <v>228</v>
      </c>
      <c r="AX859" s="134" t="s">
        <v>200</v>
      </c>
      <c r="AY859" s="134" t="s">
        <v>224</v>
      </c>
      <c r="AZ859" s="134" t="s">
        <v>225</v>
      </c>
      <c r="BA859" s="135">
        <v>1</v>
      </c>
      <c r="BB859" s="145">
        <v>247620</v>
      </c>
    </row>
    <row r="860" spans="48:54" x14ac:dyDescent="0.15">
      <c r="AV860" s="143" t="s">
        <v>232</v>
      </c>
      <c r="AW860" s="144" t="s">
        <v>228</v>
      </c>
      <c r="AX860" s="134" t="s">
        <v>200</v>
      </c>
      <c r="AY860" s="134" t="s">
        <v>224</v>
      </c>
      <c r="AZ860" s="134" t="s">
        <v>225</v>
      </c>
      <c r="BA860" s="135">
        <v>0.75</v>
      </c>
      <c r="BB860" s="145">
        <v>232770</v>
      </c>
    </row>
    <row r="861" spans="48:54" x14ac:dyDescent="0.15">
      <c r="AV861" s="143" t="s">
        <v>232</v>
      </c>
      <c r="AW861" s="144" t="s">
        <v>228</v>
      </c>
      <c r="AX861" s="134" t="s">
        <v>200</v>
      </c>
      <c r="AY861" s="134" t="s">
        <v>224</v>
      </c>
      <c r="AZ861" s="134" t="s">
        <v>225</v>
      </c>
      <c r="BA861" s="135">
        <v>0.5</v>
      </c>
      <c r="BB861" s="145">
        <v>223160</v>
      </c>
    </row>
    <row r="862" spans="48:54" x14ac:dyDescent="0.15">
      <c r="AV862" s="143" t="s">
        <v>232</v>
      </c>
      <c r="AW862" s="144" t="s">
        <v>228</v>
      </c>
      <c r="AX862" s="134" t="s">
        <v>201</v>
      </c>
      <c r="AY862" s="134" t="s">
        <v>224</v>
      </c>
      <c r="AZ862" s="134" t="s">
        <v>207</v>
      </c>
      <c r="BA862" s="135">
        <v>1</v>
      </c>
      <c r="BB862" s="145">
        <v>280360</v>
      </c>
    </row>
    <row r="863" spans="48:54" x14ac:dyDescent="0.15">
      <c r="AV863" s="143" t="s">
        <v>232</v>
      </c>
      <c r="AW863" s="144" t="s">
        <v>228</v>
      </c>
      <c r="AX863" s="134" t="s">
        <v>201</v>
      </c>
      <c r="AY863" s="134" t="s">
        <v>224</v>
      </c>
      <c r="AZ863" s="134" t="s">
        <v>207</v>
      </c>
      <c r="BA863" s="135">
        <v>0.75</v>
      </c>
      <c r="BB863" s="145">
        <v>260550</v>
      </c>
    </row>
    <row r="864" spans="48:54" x14ac:dyDescent="0.15">
      <c r="AV864" s="143" t="s">
        <v>232</v>
      </c>
      <c r="AW864" s="144" t="s">
        <v>228</v>
      </c>
      <c r="AX864" s="134" t="s">
        <v>201</v>
      </c>
      <c r="AY864" s="134" t="s">
        <v>224</v>
      </c>
      <c r="AZ864" s="134" t="s">
        <v>207</v>
      </c>
      <c r="BA864" s="135">
        <v>0.5</v>
      </c>
      <c r="BB864" s="145">
        <v>245230</v>
      </c>
    </row>
    <row r="865" spans="48:54" x14ac:dyDescent="0.15">
      <c r="AV865" s="143" t="s">
        <v>232</v>
      </c>
      <c r="AW865" s="144" t="s">
        <v>228</v>
      </c>
      <c r="AX865" s="134" t="s">
        <v>201</v>
      </c>
      <c r="AY865" s="134" t="s">
        <v>224</v>
      </c>
      <c r="AZ865" s="134" t="s">
        <v>225</v>
      </c>
      <c r="BA865" s="135">
        <v>1</v>
      </c>
      <c r="BB865" s="145">
        <v>336430</v>
      </c>
    </row>
    <row r="866" spans="48:54" x14ac:dyDescent="0.15">
      <c r="AV866" s="143" t="s">
        <v>232</v>
      </c>
      <c r="AW866" s="144" t="s">
        <v>228</v>
      </c>
      <c r="AX866" s="134" t="s">
        <v>201</v>
      </c>
      <c r="AY866" s="134" t="s">
        <v>224</v>
      </c>
      <c r="AZ866" s="134" t="s">
        <v>225</v>
      </c>
      <c r="BA866" s="135">
        <v>0.75</v>
      </c>
      <c r="BB866" s="145">
        <v>312660</v>
      </c>
    </row>
    <row r="867" spans="48:54" x14ac:dyDescent="0.15">
      <c r="AV867" s="143" t="s">
        <v>232</v>
      </c>
      <c r="AW867" s="144" t="s">
        <v>228</v>
      </c>
      <c r="AX867" s="134" t="s">
        <v>201</v>
      </c>
      <c r="AY867" s="134" t="s">
        <v>224</v>
      </c>
      <c r="AZ867" s="134" t="s">
        <v>225</v>
      </c>
      <c r="BA867" s="135">
        <v>0.5</v>
      </c>
      <c r="BB867" s="145">
        <v>294270</v>
      </c>
    </row>
    <row r="868" spans="48:54" x14ac:dyDescent="0.15">
      <c r="AV868" s="143" t="s">
        <v>232</v>
      </c>
      <c r="AW868" s="144" t="s">
        <v>145</v>
      </c>
      <c r="AX868" s="134" t="s">
        <v>198</v>
      </c>
      <c r="AY868" s="134" t="s">
        <v>224</v>
      </c>
      <c r="AZ868" s="134" t="s">
        <v>207</v>
      </c>
      <c r="BA868" s="135">
        <v>1</v>
      </c>
      <c r="BB868" s="145">
        <v>98830</v>
      </c>
    </row>
    <row r="869" spans="48:54" x14ac:dyDescent="0.15">
      <c r="AV869" s="143" t="s">
        <v>232</v>
      </c>
      <c r="AW869" s="144" t="s">
        <v>145</v>
      </c>
      <c r="AX869" s="134" t="s">
        <v>198</v>
      </c>
      <c r="AY869" s="134" t="s">
        <v>224</v>
      </c>
      <c r="AZ869" s="134" t="s">
        <v>207</v>
      </c>
      <c r="BA869" s="135">
        <v>0.75</v>
      </c>
      <c r="BB869" s="145">
        <v>94170</v>
      </c>
    </row>
    <row r="870" spans="48:54" x14ac:dyDescent="0.15">
      <c r="AV870" s="143" t="s">
        <v>232</v>
      </c>
      <c r="AW870" s="144" t="s">
        <v>145</v>
      </c>
      <c r="AX870" s="134" t="s">
        <v>198</v>
      </c>
      <c r="AY870" s="134" t="s">
        <v>224</v>
      </c>
      <c r="AZ870" s="134" t="s">
        <v>207</v>
      </c>
      <c r="BA870" s="135">
        <v>0.5</v>
      </c>
      <c r="BB870" s="145">
        <v>91170</v>
      </c>
    </row>
    <row r="871" spans="48:54" x14ac:dyDescent="0.15">
      <c r="AV871" s="143" t="s">
        <v>232</v>
      </c>
      <c r="AW871" s="144" t="s">
        <v>145</v>
      </c>
      <c r="AX871" s="134" t="s">
        <v>198</v>
      </c>
      <c r="AY871" s="134" t="s">
        <v>224</v>
      </c>
      <c r="AZ871" s="134" t="s">
        <v>225</v>
      </c>
      <c r="BA871" s="135">
        <v>1</v>
      </c>
      <c r="BB871" s="145">
        <v>118600</v>
      </c>
    </row>
    <row r="872" spans="48:54" x14ac:dyDescent="0.15">
      <c r="AV872" s="143" t="s">
        <v>232</v>
      </c>
      <c r="AW872" s="144" t="s">
        <v>145</v>
      </c>
      <c r="AX872" s="134" t="s">
        <v>198</v>
      </c>
      <c r="AY872" s="134" t="s">
        <v>224</v>
      </c>
      <c r="AZ872" s="134" t="s">
        <v>225</v>
      </c>
      <c r="BA872" s="135">
        <v>0.75</v>
      </c>
      <c r="BB872" s="145">
        <v>113000</v>
      </c>
    </row>
    <row r="873" spans="48:54" x14ac:dyDescent="0.15">
      <c r="AV873" s="143" t="s">
        <v>232</v>
      </c>
      <c r="AW873" s="144" t="s">
        <v>145</v>
      </c>
      <c r="AX873" s="134" t="s">
        <v>198</v>
      </c>
      <c r="AY873" s="134" t="s">
        <v>224</v>
      </c>
      <c r="AZ873" s="134" t="s">
        <v>225</v>
      </c>
      <c r="BA873" s="135">
        <v>0.5</v>
      </c>
      <c r="BB873" s="145">
        <v>109400</v>
      </c>
    </row>
    <row r="874" spans="48:54" x14ac:dyDescent="0.15">
      <c r="AV874" s="143" t="s">
        <v>232</v>
      </c>
      <c r="AW874" s="144" t="s">
        <v>145</v>
      </c>
      <c r="AX874" s="134" t="s">
        <v>199</v>
      </c>
      <c r="AY874" s="134" t="s">
        <v>224</v>
      </c>
      <c r="AZ874" s="134" t="s">
        <v>207</v>
      </c>
      <c r="BA874" s="135">
        <v>1</v>
      </c>
      <c r="BB874" s="145">
        <v>106150</v>
      </c>
    </row>
    <row r="875" spans="48:54" x14ac:dyDescent="0.15">
      <c r="AV875" s="143" t="s">
        <v>232</v>
      </c>
      <c r="AW875" s="144" t="s">
        <v>145</v>
      </c>
      <c r="AX875" s="134" t="s">
        <v>199</v>
      </c>
      <c r="AY875" s="134" t="s">
        <v>224</v>
      </c>
      <c r="AZ875" s="134" t="s">
        <v>207</v>
      </c>
      <c r="BA875" s="135">
        <v>0.75</v>
      </c>
      <c r="BB875" s="145">
        <v>100790</v>
      </c>
    </row>
    <row r="876" spans="48:54" x14ac:dyDescent="0.15">
      <c r="AV876" s="143" t="s">
        <v>232</v>
      </c>
      <c r="AW876" s="144" t="s">
        <v>145</v>
      </c>
      <c r="AX876" s="134" t="s">
        <v>199</v>
      </c>
      <c r="AY876" s="134" t="s">
        <v>224</v>
      </c>
      <c r="AZ876" s="134" t="s">
        <v>207</v>
      </c>
      <c r="BA876" s="135">
        <v>0.5</v>
      </c>
      <c r="BB876" s="145">
        <v>97020</v>
      </c>
    </row>
    <row r="877" spans="48:54" x14ac:dyDescent="0.15">
      <c r="AV877" s="143" t="s">
        <v>232</v>
      </c>
      <c r="AW877" s="144" t="s">
        <v>145</v>
      </c>
      <c r="AX877" s="134" t="s">
        <v>199</v>
      </c>
      <c r="AY877" s="134" t="s">
        <v>224</v>
      </c>
      <c r="AZ877" s="134" t="s">
        <v>225</v>
      </c>
      <c r="BA877" s="135">
        <v>1</v>
      </c>
      <c r="BB877" s="145">
        <v>127370</v>
      </c>
    </row>
    <row r="878" spans="48:54" x14ac:dyDescent="0.15">
      <c r="AV878" s="143" t="s">
        <v>232</v>
      </c>
      <c r="AW878" s="144" t="s">
        <v>145</v>
      </c>
      <c r="AX878" s="134" t="s">
        <v>199</v>
      </c>
      <c r="AY878" s="134" t="s">
        <v>224</v>
      </c>
      <c r="AZ878" s="134" t="s">
        <v>225</v>
      </c>
      <c r="BA878" s="135">
        <v>0.75</v>
      </c>
      <c r="BB878" s="145">
        <v>120950</v>
      </c>
    </row>
    <row r="879" spans="48:54" x14ac:dyDescent="0.15">
      <c r="AV879" s="143" t="s">
        <v>232</v>
      </c>
      <c r="AW879" s="144" t="s">
        <v>145</v>
      </c>
      <c r="AX879" s="134" t="s">
        <v>199</v>
      </c>
      <c r="AY879" s="134" t="s">
        <v>224</v>
      </c>
      <c r="AZ879" s="134" t="s">
        <v>225</v>
      </c>
      <c r="BA879" s="135">
        <v>0.5</v>
      </c>
      <c r="BB879" s="145">
        <v>116420</v>
      </c>
    </row>
    <row r="880" spans="48:54" x14ac:dyDescent="0.15">
      <c r="AV880" s="143" t="s">
        <v>232</v>
      </c>
      <c r="AW880" s="144" t="s">
        <v>145</v>
      </c>
      <c r="AX880" s="134" t="s">
        <v>200</v>
      </c>
      <c r="AY880" s="134" t="s">
        <v>224</v>
      </c>
      <c r="AZ880" s="134" t="s">
        <v>207</v>
      </c>
      <c r="BA880" s="135">
        <v>1</v>
      </c>
      <c r="BB880" s="145">
        <v>161060</v>
      </c>
    </row>
    <row r="881" spans="48:54" x14ac:dyDescent="0.15">
      <c r="AV881" s="143" t="s">
        <v>232</v>
      </c>
      <c r="AW881" s="144" t="s">
        <v>145</v>
      </c>
      <c r="AX881" s="134" t="s">
        <v>200</v>
      </c>
      <c r="AY881" s="134" t="s">
        <v>224</v>
      </c>
      <c r="AZ881" s="134" t="s">
        <v>207</v>
      </c>
      <c r="BA881" s="135">
        <v>0.75</v>
      </c>
      <c r="BB881" s="145">
        <v>150380</v>
      </c>
    </row>
    <row r="882" spans="48:54" x14ac:dyDescent="0.15">
      <c r="AV882" s="143" t="s">
        <v>232</v>
      </c>
      <c r="AW882" s="144" t="s">
        <v>145</v>
      </c>
      <c r="AX882" s="134" t="s">
        <v>200</v>
      </c>
      <c r="AY882" s="134" t="s">
        <v>224</v>
      </c>
      <c r="AZ882" s="134" t="s">
        <v>207</v>
      </c>
      <c r="BA882" s="135">
        <v>0.5</v>
      </c>
      <c r="BB882" s="145">
        <v>141490</v>
      </c>
    </row>
    <row r="883" spans="48:54" x14ac:dyDescent="0.15">
      <c r="AV883" s="143" t="s">
        <v>232</v>
      </c>
      <c r="AW883" s="144" t="s">
        <v>145</v>
      </c>
      <c r="AX883" s="134" t="s">
        <v>200</v>
      </c>
      <c r="AY883" s="134" t="s">
        <v>224</v>
      </c>
      <c r="AZ883" s="134" t="s">
        <v>225</v>
      </c>
      <c r="BA883" s="135">
        <v>1</v>
      </c>
      <c r="BB883" s="145">
        <v>193270</v>
      </c>
    </row>
    <row r="884" spans="48:54" x14ac:dyDescent="0.15">
      <c r="AV884" s="143" t="s">
        <v>232</v>
      </c>
      <c r="AW884" s="144" t="s">
        <v>145</v>
      </c>
      <c r="AX884" s="134" t="s">
        <v>200</v>
      </c>
      <c r="AY884" s="134" t="s">
        <v>224</v>
      </c>
      <c r="AZ884" s="134" t="s">
        <v>225</v>
      </c>
      <c r="BA884" s="135">
        <v>0.75</v>
      </c>
      <c r="BB884" s="145">
        <v>180450</v>
      </c>
    </row>
    <row r="885" spans="48:54" x14ac:dyDescent="0.15">
      <c r="AV885" s="143" t="s">
        <v>232</v>
      </c>
      <c r="AW885" s="144" t="s">
        <v>145</v>
      </c>
      <c r="AX885" s="134" t="s">
        <v>200</v>
      </c>
      <c r="AY885" s="134" t="s">
        <v>224</v>
      </c>
      <c r="AZ885" s="134" t="s">
        <v>225</v>
      </c>
      <c r="BA885" s="135">
        <v>0.5</v>
      </c>
      <c r="BB885" s="145">
        <v>169780</v>
      </c>
    </row>
    <row r="886" spans="48:54" x14ac:dyDescent="0.15">
      <c r="AV886" s="143" t="s">
        <v>232</v>
      </c>
      <c r="AW886" s="144" t="s">
        <v>145</v>
      </c>
      <c r="AX886" s="134" t="s">
        <v>201</v>
      </c>
      <c r="AY886" s="134" t="s">
        <v>224</v>
      </c>
      <c r="AZ886" s="134" t="s">
        <v>207</v>
      </c>
      <c r="BA886" s="135">
        <v>1</v>
      </c>
      <c r="BB886" s="145">
        <v>235070</v>
      </c>
    </row>
    <row r="887" spans="48:54" x14ac:dyDescent="0.15">
      <c r="AV887" s="143" t="s">
        <v>232</v>
      </c>
      <c r="AW887" s="144" t="s">
        <v>145</v>
      </c>
      <c r="AX887" s="134" t="s">
        <v>201</v>
      </c>
      <c r="AY887" s="134" t="s">
        <v>224</v>
      </c>
      <c r="AZ887" s="134" t="s">
        <v>207</v>
      </c>
      <c r="BA887" s="135">
        <v>0.75</v>
      </c>
      <c r="BB887" s="145">
        <v>216950</v>
      </c>
    </row>
    <row r="888" spans="48:54" x14ac:dyDescent="0.15">
      <c r="AV888" s="143" t="s">
        <v>232</v>
      </c>
      <c r="AW888" s="144" t="s">
        <v>145</v>
      </c>
      <c r="AX888" s="134" t="s">
        <v>201</v>
      </c>
      <c r="AY888" s="134" t="s">
        <v>224</v>
      </c>
      <c r="AZ888" s="134" t="s">
        <v>207</v>
      </c>
      <c r="BA888" s="135">
        <v>0.5</v>
      </c>
      <c r="BB888" s="145">
        <v>200750</v>
      </c>
    </row>
    <row r="889" spans="48:54" x14ac:dyDescent="0.15">
      <c r="AV889" s="143" t="s">
        <v>232</v>
      </c>
      <c r="AW889" s="144" t="s">
        <v>145</v>
      </c>
      <c r="AX889" s="134" t="s">
        <v>201</v>
      </c>
      <c r="AY889" s="134" t="s">
        <v>224</v>
      </c>
      <c r="AZ889" s="134" t="s">
        <v>225</v>
      </c>
      <c r="BA889" s="135">
        <v>1</v>
      </c>
      <c r="BB889" s="145">
        <v>282100</v>
      </c>
    </row>
    <row r="890" spans="48:54" x14ac:dyDescent="0.15">
      <c r="AV890" s="143" t="s">
        <v>232</v>
      </c>
      <c r="AW890" s="144" t="s">
        <v>145</v>
      </c>
      <c r="AX890" s="134" t="s">
        <v>201</v>
      </c>
      <c r="AY890" s="134" t="s">
        <v>224</v>
      </c>
      <c r="AZ890" s="134" t="s">
        <v>225</v>
      </c>
      <c r="BA890" s="135">
        <v>0.75</v>
      </c>
      <c r="BB890" s="145">
        <v>260340</v>
      </c>
    </row>
    <row r="891" spans="48:54" x14ac:dyDescent="0.15">
      <c r="AV891" s="143" t="s">
        <v>232</v>
      </c>
      <c r="AW891" s="144" t="s">
        <v>145</v>
      </c>
      <c r="AX891" s="134" t="s">
        <v>201</v>
      </c>
      <c r="AY891" s="134" t="s">
        <v>224</v>
      </c>
      <c r="AZ891" s="134" t="s">
        <v>225</v>
      </c>
      <c r="BA891" s="135">
        <v>0.5</v>
      </c>
      <c r="BB891" s="145">
        <v>240900</v>
      </c>
    </row>
    <row r="892" spans="48:54" x14ac:dyDescent="0.15">
      <c r="AV892" s="143" t="s">
        <v>232</v>
      </c>
      <c r="AW892" s="144" t="s">
        <v>146</v>
      </c>
      <c r="AX892" s="134" t="s">
        <v>198</v>
      </c>
      <c r="AY892" s="134" t="s">
        <v>224</v>
      </c>
      <c r="AZ892" s="134" t="s">
        <v>207</v>
      </c>
      <c r="BA892" s="135">
        <v>1</v>
      </c>
      <c r="BB892" s="145">
        <v>88200</v>
      </c>
    </row>
    <row r="893" spans="48:54" x14ac:dyDescent="0.15">
      <c r="AV893" s="143" t="s">
        <v>232</v>
      </c>
      <c r="AW893" s="144" t="s">
        <v>146</v>
      </c>
      <c r="AX893" s="134" t="s">
        <v>198</v>
      </c>
      <c r="AY893" s="134" t="s">
        <v>224</v>
      </c>
      <c r="AZ893" s="134" t="s">
        <v>207</v>
      </c>
      <c r="BA893" s="135">
        <v>0.75</v>
      </c>
      <c r="BB893" s="145">
        <v>87120</v>
      </c>
    </row>
    <row r="894" spans="48:54" x14ac:dyDescent="0.15">
      <c r="AV894" s="143" t="s">
        <v>232</v>
      </c>
      <c r="AW894" s="144" t="s">
        <v>146</v>
      </c>
      <c r="AX894" s="134" t="s">
        <v>198</v>
      </c>
      <c r="AY894" s="134" t="s">
        <v>224</v>
      </c>
      <c r="AZ894" s="134" t="s">
        <v>207</v>
      </c>
      <c r="BA894" s="135">
        <v>0.5</v>
      </c>
      <c r="BB894" s="145">
        <v>84290</v>
      </c>
    </row>
    <row r="895" spans="48:54" x14ac:dyDescent="0.15">
      <c r="AV895" s="143" t="s">
        <v>232</v>
      </c>
      <c r="AW895" s="144" t="s">
        <v>146</v>
      </c>
      <c r="AX895" s="134" t="s">
        <v>198</v>
      </c>
      <c r="AY895" s="134" t="s">
        <v>224</v>
      </c>
      <c r="AZ895" s="134" t="s">
        <v>225</v>
      </c>
      <c r="BA895" s="135">
        <v>1</v>
      </c>
      <c r="BB895" s="145">
        <v>105840</v>
      </c>
    </row>
    <row r="896" spans="48:54" x14ac:dyDescent="0.15">
      <c r="AV896" s="143" t="s">
        <v>232</v>
      </c>
      <c r="AW896" s="144" t="s">
        <v>146</v>
      </c>
      <c r="AX896" s="134" t="s">
        <v>198</v>
      </c>
      <c r="AY896" s="134" t="s">
        <v>224</v>
      </c>
      <c r="AZ896" s="134" t="s">
        <v>225</v>
      </c>
      <c r="BA896" s="135">
        <v>0.75</v>
      </c>
      <c r="BB896" s="145">
        <v>104550</v>
      </c>
    </row>
    <row r="897" spans="48:54" x14ac:dyDescent="0.15">
      <c r="AV897" s="143" t="s">
        <v>232</v>
      </c>
      <c r="AW897" s="144" t="s">
        <v>146</v>
      </c>
      <c r="AX897" s="134" t="s">
        <v>198</v>
      </c>
      <c r="AY897" s="134" t="s">
        <v>224</v>
      </c>
      <c r="AZ897" s="134" t="s">
        <v>225</v>
      </c>
      <c r="BA897" s="135">
        <v>0.5</v>
      </c>
      <c r="BB897" s="145">
        <v>101140</v>
      </c>
    </row>
    <row r="898" spans="48:54" x14ac:dyDescent="0.15">
      <c r="AV898" s="143" t="s">
        <v>232</v>
      </c>
      <c r="AW898" s="144" t="s">
        <v>146</v>
      </c>
      <c r="AX898" s="134" t="s">
        <v>199</v>
      </c>
      <c r="AY898" s="134" t="s">
        <v>224</v>
      </c>
      <c r="AZ898" s="134" t="s">
        <v>207</v>
      </c>
      <c r="BA898" s="135">
        <v>1</v>
      </c>
      <c r="BB898" s="145">
        <v>95520</v>
      </c>
    </row>
    <row r="899" spans="48:54" x14ac:dyDescent="0.15">
      <c r="AV899" s="143" t="s">
        <v>232</v>
      </c>
      <c r="AW899" s="144" t="s">
        <v>146</v>
      </c>
      <c r="AX899" s="134" t="s">
        <v>199</v>
      </c>
      <c r="AY899" s="134" t="s">
        <v>224</v>
      </c>
      <c r="AZ899" s="134" t="s">
        <v>207</v>
      </c>
      <c r="BA899" s="135">
        <v>0.75</v>
      </c>
      <c r="BB899" s="145">
        <v>93750</v>
      </c>
    </row>
    <row r="900" spans="48:54" x14ac:dyDescent="0.15">
      <c r="AV900" s="143" t="s">
        <v>232</v>
      </c>
      <c r="AW900" s="144" t="s">
        <v>146</v>
      </c>
      <c r="AX900" s="134" t="s">
        <v>199</v>
      </c>
      <c r="AY900" s="134" t="s">
        <v>224</v>
      </c>
      <c r="AZ900" s="134" t="s">
        <v>207</v>
      </c>
      <c r="BA900" s="135">
        <v>0.5</v>
      </c>
      <c r="BB900" s="145">
        <v>90140</v>
      </c>
    </row>
    <row r="901" spans="48:54" x14ac:dyDescent="0.15">
      <c r="AV901" s="143" t="s">
        <v>232</v>
      </c>
      <c r="AW901" s="144" t="s">
        <v>146</v>
      </c>
      <c r="AX901" s="134" t="s">
        <v>199</v>
      </c>
      <c r="AY901" s="134" t="s">
        <v>224</v>
      </c>
      <c r="AZ901" s="134" t="s">
        <v>225</v>
      </c>
      <c r="BA901" s="135">
        <v>1</v>
      </c>
      <c r="BB901" s="145">
        <v>114610</v>
      </c>
    </row>
    <row r="902" spans="48:54" x14ac:dyDescent="0.15">
      <c r="AV902" s="143" t="s">
        <v>232</v>
      </c>
      <c r="AW902" s="144" t="s">
        <v>146</v>
      </c>
      <c r="AX902" s="134" t="s">
        <v>199</v>
      </c>
      <c r="AY902" s="134" t="s">
        <v>224</v>
      </c>
      <c r="AZ902" s="134" t="s">
        <v>225</v>
      </c>
      <c r="BA902" s="135">
        <v>0.75</v>
      </c>
      <c r="BB902" s="145">
        <v>112500</v>
      </c>
    </row>
    <row r="903" spans="48:54" x14ac:dyDescent="0.15">
      <c r="AV903" s="143" t="s">
        <v>232</v>
      </c>
      <c r="AW903" s="144" t="s">
        <v>146</v>
      </c>
      <c r="AX903" s="134" t="s">
        <v>199</v>
      </c>
      <c r="AY903" s="134" t="s">
        <v>224</v>
      </c>
      <c r="AZ903" s="134" t="s">
        <v>225</v>
      </c>
      <c r="BA903" s="135">
        <v>0.5</v>
      </c>
      <c r="BB903" s="145">
        <v>108160</v>
      </c>
    </row>
    <row r="904" spans="48:54" x14ac:dyDescent="0.15">
      <c r="AV904" s="143" t="s">
        <v>232</v>
      </c>
      <c r="AW904" s="144" t="s">
        <v>146</v>
      </c>
      <c r="AX904" s="134" t="s">
        <v>200</v>
      </c>
      <c r="AY904" s="134" t="s">
        <v>224</v>
      </c>
      <c r="AZ904" s="134" t="s">
        <v>207</v>
      </c>
      <c r="BA904" s="135">
        <v>1</v>
      </c>
      <c r="BB904" s="145">
        <v>150430</v>
      </c>
    </row>
    <row r="905" spans="48:54" x14ac:dyDescent="0.15">
      <c r="AV905" s="143" t="s">
        <v>232</v>
      </c>
      <c r="AW905" s="144" t="s">
        <v>146</v>
      </c>
      <c r="AX905" s="134" t="s">
        <v>200</v>
      </c>
      <c r="AY905" s="134" t="s">
        <v>224</v>
      </c>
      <c r="AZ905" s="134" t="s">
        <v>207</v>
      </c>
      <c r="BA905" s="135">
        <v>0.75</v>
      </c>
      <c r="BB905" s="145">
        <v>143340</v>
      </c>
    </row>
    <row r="906" spans="48:54" x14ac:dyDescent="0.15">
      <c r="AV906" s="143" t="s">
        <v>232</v>
      </c>
      <c r="AW906" s="144" t="s">
        <v>146</v>
      </c>
      <c r="AX906" s="134" t="s">
        <v>200</v>
      </c>
      <c r="AY906" s="134" t="s">
        <v>224</v>
      </c>
      <c r="AZ906" s="134" t="s">
        <v>207</v>
      </c>
      <c r="BA906" s="135">
        <v>0.5</v>
      </c>
      <c r="BB906" s="145">
        <v>134610</v>
      </c>
    </row>
    <row r="907" spans="48:54" x14ac:dyDescent="0.15">
      <c r="AV907" s="143" t="s">
        <v>232</v>
      </c>
      <c r="AW907" s="144" t="s">
        <v>146</v>
      </c>
      <c r="AX907" s="134" t="s">
        <v>200</v>
      </c>
      <c r="AY907" s="134" t="s">
        <v>224</v>
      </c>
      <c r="AZ907" s="134" t="s">
        <v>225</v>
      </c>
      <c r="BA907" s="135">
        <v>1</v>
      </c>
      <c r="BB907" s="145">
        <v>180520</v>
      </c>
    </row>
    <row r="908" spans="48:54" x14ac:dyDescent="0.15">
      <c r="AV908" s="143" t="s">
        <v>232</v>
      </c>
      <c r="AW908" s="144" t="s">
        <v>146</v>
      </c>
      <c r="AX908" s="134" t="s">
        <v>200</v>
      </c>
      <c r="AY908" s="134" t="s">
        <v>224</v>
      </c>
      <c r="AZ908" s="134" t="s">
        <v>225</v>
      </c>
      <c r="BA908" s="135">
        <v>0.75</v>
      </c>
      <c r="BB908" s="145">
        <v>172010</v>
      </c>
    </row>
    <row r="909" spans="48:54" x14ac:dyDescent="0.15">
      <c r="AV909" s="143" t="s">
        <v>232</v>
      </c>
      <c r="AW909" s="144" t="s">
        <v>146</v>
      </c>
      <c r="AX909" s="134" t="s">
        <v>200</v>
      </c>
      <c r="AY909" s="134" t="s">
        <v>224</v>
      </c>
      <c r="AZ909" s="134" t="s">
        <v>225</v>
      </c>
      <c r="BA909" s="135">
        <v>0.5</v>
      </c>
      <c r="BB909" s="145">
        <v>161530</v>
      </c>
    </row>
    <row r="910" spans="48:54" x14ac:dyDescent="0.15">
      <c r="AV910" s="143" t="s">
        <v>232</v>
      </c>
      <c r="AW910" s="144" t="s">
        <v>146</v>
      </c>
      <c r="AX910" s="134" t="s">
        <v>201</v>
      </c>
      <c r="AY910" s="134" t="s">
        <v>224</v>
      </c>
      <c r="AZ910" s="134" t="s">
        <v>207</v>
      </c>
      <c r="BA910" s="135">
        <v>1</v>
      </c>
      <c r="BB910" s="145">
        <v>224450</v>
      </c>
    </row>
    <row r="911" spans="48:54" x14ac:dyDescent="0.15">
      <c r="AV911" s="143" t="s">
        <v>232</v>
      </c>
      <c r="AW911" s="144" t="s">
        <v>146</v>
      </c>
      <c r="AX911" s="134" t="s">
        <v>201</v>
      </c>
      <c r="AY911" s="134" t="s">
        <v>224</v>
      </c>
      <c r="AZ911" s="134" t="s">
        <v>207</v>
      </c>
      <c r="BA911" s="135">
        <v>0.75</v>
      </c>
      <c r="BB911" s="145">
        <v>209910</v>
      </c>
    </row>
    <row r="912" spans="48:54" x14ac:dyDescent="0.15">
      <c r="AV912" s="143" t="s">
        <v>232</v>
      </c>
      <c r="AW912" s="144" t="s">
        <v>146</v>
      </c>
      <c r="AX912" s="134" t="s">
        <v>201</v>
      </c>
      <c r="AY912" s="134" t="s">
        <v>224</v>
      </c>
      <c r="AZ912" s="134" t="s">
        <v>207</v>
      </c>
      <c r="BA912" s="135">
        <v>0.5</v>
      </c>
      <c r="BB912" s="145">
        <v>193870</v>
      </c>
    </row>
    <row r="913" spans="48:54" x14ac:dyDescent="0.15">
      <c r="AV913" s="143" t="s">
        <v>232</v>
      </c>
      <c r="AW913" s="144" t="s">
        <v>146</v>
      </c>
      <c r="AX913" s="134" t="s">
        <v>201</v>
      </c>
      <c r="AY913" s="134" t="s">
        <v>224</v>
      </c>
      <c r="AZ913" s="134" t="s">
        <v>225</v>
      </c>
      <c r="BA913" s="135">
        <v>1</v>
      </c>
      <c r="BB913" s="145">
        <v>269340</v>
      </c>
    </row>
    <row r="914" spans="48:54" x14ac:dyDescent="0.15">
      <c r="AV914" s="143" t="s">
        <v>232</v>
      </c>
      <c r="AW914" s="144" t="s">
        <v>146</v>
      </c>
      <c r="AX914" s="134" t="s">
        <v>201</v>
      </c>
      <c r="AY914" s="134" t="s">
        <v>224</v>
      </c>
      <c r="AZ914" s="134" t="s">
        <v>225</v>
      </c>
      <c r="BA914" s="135">
        <v>0.75</v>
      </c>
      <c r="BB914" s="145">
        <v>251890</v>
      </c>
    </row>
    <row r="915" spans="48:54" x14ac:dyDescent="0.15">
      <c r="AV915" s="143" t="s">
        <v>232</v>
      </c>
      <c r="AW915" s="144" t="s">
        <v>146</v>
      </c>
      <c r="AX915" s="134" t="s">
        <v>201</v>
      </c>
      <c r="AY915" s="134" t="s">
        <v>224</v>
      </c>
      <c r="AZ915" s="134" t="s">
        <v>225</v>
      </c>
      <c r="BA915" s="135">
        <v>0.5</v>
      </c>
      <c r="BB915" s="145">
        <v>232640</v>
      </c>
    </row>
    <row r="916" spans="48:54" x14ac:dyDescent="0.15">
      <c r="AV916" s="143" t="s">
        <v>232</v>
      </c>
      <c r="AW916" s="144" t="s">
        <v>147</v>
      </c>
      <c r="AX916" s="134" t="s">
        <v>198</v>
      </c>
      <c r="AY916" s="134" t="s">
        <v>224</v>
      </c>
      <c r="AZ916" s="134" t="s">
        <v>207</v>
      </c>
      <c r="BA916" s="135">
        <v>1</v>
      </c>
      <c r="BB916" s="145">
        <v>71380</v>
      </c>
    </row>
    <row r="917" spans="48:54" x14ac:dyDescent="0.15">
      <c r="AV917" s="143" t="s">
        <v>232</v>
      </c>
      <c r="AW917" s="144" t="s">
        <v>147</v>
      </c>
      <c r="AX917" s="134" t="s">
        <v>198</v>
      </c>
      <c r="AY917" s="134" t="s">
        <v>224</v>
      </c>
      <c r="AZ917" s="134" t="s">
        <v>207</v>
      </c>
      <c r="BA917" s="135">
        <v>0.75</v>
      </c>
      <c r="BB917" s="145">
        <v>69290</v>
      </c>
    </row>
    <row r="918" spans="48:54" x14ac:dyDescent="0.15">
      <c r="AV918" s="143" t="s">
        <v>232</v>
      </c>
      <c r="AW918" s="144" t="s">
        <v>147</v>
      </c>
      <c r="AX918" s="134" t="s">
        <v>198</v>
      </c>
      <c r="AY918" s="134" t="s">
        <v>224</v>
      </c>
      <c r="AZ918" s="134" t="s">
        <v>207</v>
      </c>
      <c r="BA918" s="135">
        <v>0.5</v>
      </c>
      <c r="BB918" s="145">
        <v>66660</v>
      </c>
    </row>
    <row r="919" spans="48:54" x14ac:dyDescent="0.15">
      <c r="AV919" s="143" t="s">
        <v>232</v>
      </c>
      <c r="AW919" s="144" t="s">
        <v>147</v>
      </c>
      <c r="AX919" s="134" t="s">
        <v>198</v>
      </c>
      <c r="AY919" s="134" t="s">
        <v>224</v>
      </c>
      <c r="AZ919" s="134" t="s">
        <v>225</v>
      </c>
      <c r="BA919" s="135">
        <v>1</v>
      </c>
      <c r="BB919" s="145">
        <v>85650</v>
      </c>
    </row>
    <row r="920" spans="48:54" x14ac:dyDescent="0.15">
      <c r="AV920" s="143" t="s">
        <v>232</v>
      </c>
      <c r="AW920" s="144" t="s">
        <v>147</v>
      </c>
      <c r="AX920" s="134" t="s">
        <v>198</v>
      </c>
      <c r="AY920" s="134" t="s">
        <v>224</v>
      </c>
      <c r="AZ920" s="134" t="s">
        <v>225</v>
      </c>
      <c r="BA920" s="135">
        <v>0.75</v>
      </c>
      <c r="BB920" s="145">
        <v>83150</v>
      </c>
    </row>
    <row r="921" spans="48:54" x14ac:dyDescent="0.15">
      <c r="AV921" s="143" t="s">
        <v>232</v>
      </c>
      <c r="AW921" s="144" t="s">
        <v>147</v>
      </c>
      <c r="AX921" s="134" t="s">
        <v>198</v>
      </c>
      <c r="AY921" s="134" t="s">
        <v>224</v>
      </c>
      <c r="AZ921" s="134" t="s">
        <v>225</v>
      </c>
      <c r="BA921" s="135">
        <v>0.5</v>
      </c>
      <c r="BB921" s="145">
        <v>79990</v>
      </c>
    </row>
    <row r="922" spans="48:54" x14ac:dyDescent="0.15">
      <c r="AV922" s="143" t="s">
        <v>232</v>
      </c>
      <c r="AW922" s="144" t="s">
        <v>147</v>
      </c>
      <c r="AX922" s="134" t="s">
        <v>199</v>
      </c>
      <c r="AY922" s="134" t="s">
        <v>224</v>
      </c>
      <c r="AZ922" s="134" t="s">
        <v>207</v>
      </c>
      <c r="BA922" s="135">
        <v>1</v>
      </c>
      <c r="BB922" s="145">
        <v>78690</v>
      </c>
    </row>
    <row r="923" spans="48:54" x14ac:dyDescent="0.15">
      <c r="AV923" s="143" t="s">
        <v>232</v>
      </c>
      <c r="AW923" s="144" t="s">
        <v>147</v>
      </c>
      <c r="AX923" s="134" t="s">
        <v>199</v>
      </c>
      <c r="AY923" s="134" t="s">
        <v>224</v>
      </c>
      <c r="AZ923" s="134" t="s">
        <v>207</v>
      </c>
      <c r="BA923" s="135">
        <v>0.75</v>
      </c>
      <c r="BB923" s="145">
        <v>75930</v>
      </c>
    </row>
    <row r="924" spans="48:54" x14ac:dyDescent="0.15">
      <c r="AV924" s="143" t="s">
        <v>232</v>
      </c>
      <c r="AW924" s="144" t="s">
        <v>147</v>
      </c>
      <c r="AX924" s="134" t="s">
        <v>199</v>
      </c>
      <c r="AY924" s="134" t="s">
        <v>224</v>
      </c>
      <c r="AZ924" s="134" t="s">
        <v>207</v>
      </c>
      <c r="BA924" s="135">
        <v>0.5</v>
      </c>
      <c r="BB924" s="145">
        <v>72510</v>
      </c>
    </row>
    <row r="925" spans="48:54" x14ac:dyDescent="0.15">
      <c r="AV925" s="143" t="s">
        <v>232</v>
      </c>
      <c r="AW925" s="144" t="s">
        <v>147</v>
      </c>
      <c r="AX925" s="134" t="s">
        <v>199</v>
      </c>
      <c r="AY925" s="134" t="s">
        <v>224</v>
      </c>
      <c r="AZ925" s="134" t="s">
        <v>225</v>
      </c>
      <c r="BA925" s="135">
        <v>1</v>
      </c>
      <c r="BB925" s="145">
        <v>94430</v>
      </c>
    </row>
    <row r="926" spans="48:54" x14ac:dyDescent="0.15">
      <c r="AV926" s="143" t="s">
        <v>232</v>
      </c>
      <c r="AW926" s="144" t="s">
        <v>147</v>
      </c>
      <c r="AX926" s="134" t="s">
        <v>199</v>
      </c>
      <c r="AY926" s="134" t="s">
        <v>224</v>
      </c>
      <c r="AZ926" s="134" t="s">
        <v>225</v>
      </c>
      <c r="BA926" s="135">
        <v>0.75</v>
      </c>
      <c r="BB926" s="145">
        <v>91110</v>
      </c>
    </row>
    <row r="927" spans="48:54" x14ac:dyDescent="0.15">
      <c r="AV927" s="143" t="s">
        <v>232</v>
      </c>
      <c r="AW927" s="144" t="s">
        <v>147</v>
      </c>
      <c r="AX927" s="134" t="s">
        <v>199</v>
      </c>
      <c r="AY927" s="134" t="s">
        <v>224</v>
      </c>
      <c r="AZ927" s="134" t="s">
        <v>225</v>
      </c>
      <c r="BA927" s="135">
        <v>0.5</v>
      </c>
      <c r="BB927" s="145">
        <v>87010</v>
      </c>
    </row>
    <row r="928" spans="48:54" x14ac:dyDescent="0.15">
      <c r="AV928" s="143" t="s">
        <v>232</v>
      </c>
      <c r="AW928" s="144" t="s">
        <v>147</v>
      </c>
      <c r="AX928" s="134" t="s">
        <v>200</v>
      </c>
      <c r="AY928" s="134" t="s">
        <v>224</v>
      </c>
      <c r="AZ928" s="134" t="s">
        <v>207</v>
      </c>
      <c r="BA928" s="135">
        <v>1</v>
      </c>
      <c r="BB928" s="145">
        <v>133620</v>
      </c>
    </row>
    <row r="929" spans="48:54" x14ac:dyDescent="0.15">
      <c r="AV929" s="143" t="s">
        <v>232</v>
      </c>
      <c r="AW929" s="144" t="s">
        <v>147</v>
      </c>
      <c r="AX929" s="134" t="s">
        <v>200</v>
      </c>
      <c r="AY929" s="134" t="s">
        <v>224</v>
      </c>
      <c r="AZ929" s="134" t="s">
        <v>207</v>
      </c>
      <c r="BA929" s="135">
        <v>0.75</v>
      </c>
      <c r="BB929" s="145">
        <v>125510</v>
      </c>
    </row>
    <row r="930" spans="48:54" x14ac:dyDescent="0.15">
      <c r="AV930" s="143" t="s">
        <v>232</v>
      </c>
      <c r="AW930" s="144" t="s">
        <v>147</v>
      </c>
      <c r="AX930" s="134" t="s">
        <v>200</v>
      </c>
      <c r="AY930" s="134" t="s">
        <v>224</v>
      </c>
      <c r="AZ930" s="134" t="s">
        <v>207</v>
      </c>
      <c r="BA930" s="135">
        <v>0.5</v>
      </c>
      <c r="BB930" s="145">
        <v>116980</v>
      </c>
    </row>
    <row r="931" spans="48:54" x14ac:dyDescent="0.15">
      <c r="AV931" s="143" t="s">
        <v>232</v>
      </c>
      <c r="AW931" s="144" t="s">
        <v>147</v>
      </c>
      <c r="AX931" s="134" t="s">
        <v>200</v>
      </c>
      <c r="AY931" s="134" t="s">
        <v>224</v>
      </c>
      <c r="AZ931" s="134" t="s">
        <v>225</v>
      </c>
      <c r="BA931" s="135">
        <v>1</v>
      </c>
      <c r="BB931" s="145">
        <v>160340</v>
      </c>
    </row>
    <row r="932" spans="48:54" x14ac:dyDescent="0.15">
      <c r="AV932" s="143" t="s">
        <v>232</v>
      </c>
      <c r="AW932" s="144" t="s">
        <v>147</v>
      </c>
      <c r="AX932" s="134" t="s">
        <v>200</v>
      </c>
      <c r="AY932" s="134" t="s">
        <v>224</v>
      </c>
      <c r="AZ932" s="134" t="s">
        <v>225</v>
      </c>
      <c r="BA932" s="135">
        <v>0.75</v>
      </c>
      <c r="BB932" s="145">
        <v>150620</v>
      </c>
    </row>
    <row r="933" spans="48:54" x14ac:dyDescent="0.15">
      <c r="AV933" s="143" t="s">
        <v>232</v>
      </c>
      <c r="AW933" s="144" t="s">
        <v>147</v>
      </c>
      <c r="AX933" s="134" t="s">
        <v>200</v>
      </c>
      <c r="AY933" s="134" t="s">
        <v>224</v>
      </c>
      <c r="AZ933" s="134" t="s">
        <v>225</v>
      </c>
      <c r="BA933" s="135">
        <v>0.5</v>
      </c>
      <c r="BB933" s="145">
        <v>140370</v>
      </c>
    </row>
    <row r="934" spans="48:54" x14ac:dyDescent="0.15">
      <c r="AV934" s="143" t="s">
        <v>232</v>
      </c>
      <c r="AW934" s="144" t="s">
        <v>147</v>
      </c>
      <c r="AX934" s="134" t="s">
        <v>201</v>
      </c>
      <c r="AY934" s="134" t="s">
        <v>224</v>
      </c>
      <c r="AZ934" s="134" t="s">
        <v>207</v>
      </c>
      <c r="BA934" s="135">
        <v>1</v>
      </c>
      <c r="BB934" s="145">
        <v>207630</v>
      </c>
    </row>
    <row r="935" spans="48:54" x14ac:dyDescent="0.15">
      <c r="AV935" s="143" t="s">
        <v>232</v>
      </c>
      <c r="AW935" s="144" t="s">
        <v>147</v>
      </c>
      <c r="AX935" s="134" t="s">
        <v>201</v>
      </c>
      <c r="AY935" s="134" t="s">
        <v>224</v>
      </c>
      <c r="AZ935" s="134" t="s">
        <v>207</v>
      </c>
      <c r="BA935" s="135">
        <v>0.75</v>
      </c>
      <c r="BB935" s="145">
        <v>192090</v>
      </c>
    </row>
    <row r="936" spans="48:54" x14ac:dyDescent="0.15">
      <c r="AV936" s="143" t="s">
        <v>232</v>
      </c>
      <c r="AW936" s="144" t="s">
        <v>147</v>
      </c>
      <c r="AX936" s="134" t="s">
        <v>201</v>
      </c>
      <c r="AY936" s="134" t="s">
        <v>224</v>
      </c>
      <c r="AZ936" s="134" t="s">
        <v>207</v>
      </c>
      <c r="BA936" s="135">
        <v>0.5</v>
      </c>
      <c r="BB936" s="145">
        <v>176240</v>
      </c>
    </row>
    <row r="937" spans="48:54" x14ac:dyDescent="0.15">
      <c r="AV937" s="143" t="s">
        <v>232</v>
      </c>
      <c r="AW937" s="144" t="s">
        <v>147</v>
      </c>
      <c r="AX937" s="134" t="s">
        <v>201</v>
      </c>
      <c r="AY937" s="134" t="s">
        <v>224</v>
      </c>
      <c r="AZ937" s="134" t="s">
        <v>225</v>
      </c>
      <c r="BA937" s="135">
        <v>1</v>
      </c>
      <c r="BB937" s="145">
        <v>249150</v>
      </c>
    </row>
    <row r="938" spans="48:54" x14ac:dyDescent="0.15">
      <c r="AV938" s="143" t="s">
        <v>232</v>
      </c>
      <c r="AW938" s="144" t="s">
        <v>147</v>
      </c>
      <c r="AX938" s="134" t="s">
        <v>201</v>
      </c>
      <c r="AY938" s="134" t="s">
        <v>224</v>
      </c>
      <c r="AZ938" s="134" t="s">
        <v>225</v>
      </c>
      <c r="BA938" s="135">
        <v>0.75</v>
      </c>
      <c r="BB938" s="145">
        <v>230500</v>
      </c>
    </row>
    <row r="939" spans="48:54" x14ac:dyDescent="0.15">
      <c r="AV939" s="143" t="s">
        <v>232</v>
      </c>
      <c r="AW939" s="144" t="s">
        <v>147</v>
      </c>
      <c r="AX939" s="134" t="s">
        <v>201</v>
      </c>
      <c r="AY939" s="134" t="s">
        <v>224</v>
      </c>
      <c r="AZ939" s="134" t="s">
        <v>225</v>
      </c>
      <c r="BA939" s="135">
        <v>0.5</v>
      </c>
      <c r="BB939" s="145">
        <v>211480</v>
      </c>
    </row>
    <row r="940" spans="48:54" x14ac:dyDescent="0.15">
      <c r="AV940" s="143" t="s">
        <v>232</v>
      </c>
      <c r="AW940" s="144" t="s">
        <v>148</v>
      </c>
      <c r="AX940" s="134" t="s">
        <v>198</v>
      </c>
      <c r="AY940" s="134" t="s">
        <v>224</v>
      </c>
      <c r="AZ940" s="134" t="s">
        <v>207</v>
      </c>
      <c r="BA940" s="135">
        <v>1</v>
      </c>
      <c r="BB940" s="145">
        <v>68800</v>
      </c>
    </row>
    <row r="941" spans="48:54" x14ac:dyDescent="0.15">
      <c r="AV941" s="143" t="s">
        <v>232</v>
      </c>
      <c r="AW941" s="144" t="s">
        <v>148</v>
      </c>
      <c r="AX941" s="134" t="s">
        <v>198</v>
      </c>
      <c r="AY941" s="134" t="s">
        <v>224</v>
      </c>
      <c r="AZ941" s="134" t="s">
        <v>207</v>
      </c>
      <c r="BA941" s="135">
        <v>0.75</v>
      </c>
      <c r="BB941" s="145">
        <v>66730</v>
      </c>
    </row>
    <row r="942" spans="48:54" x14ac:dyDescent="0.15">
      <c r="AV942" s="143" t="s">
        <v>232</v>
      </c>
      <c r="AW942" s="144" t="s">
        <v>148</v>
      </c>
      <c r="AX942" s="134" t="s">
        <v>198</v>
      </c>
      <c r="AY942" s="134" t="s">
        <v>224</v>
      </c>
      <c r="AZ942" s="134" t="s">
        <v>207</v>
      </c>
      <c r="BA942" s="135">
        <v>0.5</v>
      </c>
      <c r="BB942" s="145">
        <v>64370</v>
      </c>
    </row>
    <row r="943" spans="48:54" x14ac:dyDescent="0.15">
      <c r="AV943" s="143" t="s">
        <v>232</v>
      </c>
      <c r="AW943" s="144" t="s">
        <v>148</v>
      </c>
      <c r="AX943" s="134" t="s">
        <v>198</v>
      </c>
      <c r="AY943" s="134" t="s">
        <v>224</v>
      </c>
      <c r="AZ943" s="134" t="s">
        <v>225</v>
      </c>
      <c r="BA943" s="135">
        <v>1</v>
      </c>
      <c r="BB943" s="145">
        <v>82560</v>
      </c>
    </row>
    <row r="944" spans="48:54" x14ac:dyDescent="0.15">
      <c r="AV944" s="143" t="s">
        <v>232</v>
      </c>
      <c r="AW944" s="144" t="s">
        <v>148</v>
      </c>
      <c r="AX944" s="134" t="s">
        <v>198</v>
      </c>
      <c r="AY944" s="134" t="s">
        <v>224</v>
      </c>
      <c r="AZ944" s="134" t="s">
        <v>225</v>
      </c>
      <c r="BA944" s="135">
        <v>0.75</v>
      </c>
      <c r="BB944" s="145">
        <v>80070</v>
      </c>
    </row>
    <row r="945" spans="48:54" x14ac:dyDescent="0.15">
      <c r="AV945" s="143" t="s">
        <v>232</v>
      </c>
      <c r="AW945" s="144" t="s">
        <v>148</v>
      </c>
      <c r="AX945" s="134" t="s">
        <v>198</v>
      </c>
      <c r="AY945" s="134" t="s">
        <v>224</v>
      </c>
      <c r="AZ945" s="134" t="s">
        <v>225</v>
      </c>
      <c r="BA945" s="135">
        <v>0.5</v>
      </c>
      <c r="BB945" s="145">
        <v>77240</v>
      </c>
    </row>
    <row r="946" spans="48:54" x14ac:dyDescent="0.15">
      <c r="AV946" s="143" t="s">
        <v>232</v>
      </c>
      <c r="AW946" s="144" t="s">
        <v>148</v>
      </c>
      <c r="AX946" s="134" t="s">
        <v>199</v>
      </c>
      <c r="AY946" s="134" t="s">
        <v>224</v>
      </c>
      <c r="AZ946" s="134" t="s">
        <v>207</v>
      </c>
      <c r="BA946" s="135">
        <v>1</v>
      </c>
      <c r="BB946" s="145">
        <v>76120</v>
      </c>
    </row>
    <row r="947" spans="48:54" x14ac:dyDescent="0.15">
      <c r="AV947" s="143" t="s">
        <v>232</v>
      </c>
      <c r="AW947" s="144" t="s">
        <v>148</v>
      </c>
      <c r="AX947" s="134" t="s">
        <v>199</v>
      </c>
      <c r="AY947" s="134" t="s">
        <v>224</v>
      </c>
      <c r="AZ947" s="134" t="s">
        <v>207</v>
      </c>
      <c r="BA947" s="135">
        <v>0.75</v>
      </c>
      <c r="BB947" s="145">
        <v>73350</v>
      </c>
    </row>
    <row r="948" spans="48:54" x14ac:dyDescent="0.15">
      <c r="AV948" s="143" t="s">
        <v>232</v>
      </c>
      <c r="AW948" s="144" t="s">
        <v>148</v>
      </c>
      <c r="AX948" s="134" t="s">
        <v>199</v>
      </c>
      <c r="AY948" s="134" t="s">
        <v>224</v>
      </c>
      <c r="AZ948" s="134" t="s">
        <v>207</v>
      </c>
      <c r="BA948" s="135">
        <v>0.5</v>
      </c>
      <c r="BB948" s="145">
        <v>70220</v>
      </c>
    </row>
    <row r="949" spans="48:54" x14ac:dyDescent="0.15">
      <c r="AV949" s="143" t="s">
        <v>232</v>
      </c>
      <c r="AW949" s="144" t="s">
        <v>148</v>
      </c>
      <c r="AX949" s="134" t="s">
        <v>199</v>
      </c>
      <c r="AY949" s="134" t="s">
        <v>224</v>
      </c>
      <c r="AZ949" s="134" t="s">
        <v>225</v>
      </c>
      <c r="BA949" s="135">
        <v>1</v>
      </c>
      <c r="BB949" s="145">
        <v>91340</v>
      </c>
    </row>
    <row r="950" spans="48:54" x14ac:dyDescent="0.15">
      <c r="AV950" s="143" t="s">
        <v>232</v>
      </c>
      <c r="AW950" s="144" t="s">
        <v>148</v>
      </c>
      <c r="AX950" s="134" t="s">
        <v>199</v>
      </c>
      <c r="AY950" s="134" t="s">
        <v>224</v>
      </c>
      <c r="AZ950" s="134" t="s">
        <v>225</v>
      </c>
      <c r="BA950" s="135">
        <v>0.75</v>
      </c>
      <c r="BB950" s="145">
        <v>88030</v>
      </c>
    </row>
    <row r="951" spans="48:54" x14ac:dyDescent="0.15">
      <c r="AV951" s="143" t="s">
        <v>232</v>
      </c>
      <c r="AW951" s="144" t="s">
        <v>148</v>
      </c>
      <c r="AX951" s="134" t="s">
        <v>199</v>
      </c>
      <c r="AY951" s="134" t="s">
        <v>224</v>
      </c>
      <c r="AZ951" s="134" t="s">
        <v>225</v>
      </c>
      <c r="BA951" s="135">
        <v>0.5</v>
      </c>
      <c r="BB951" s="145">
        <v>84260</v>
      </c>
    </row>
    <row r="952" spans="48:54" x14ac:dyDescent="0.15">
      <c r="AV952" s="143" t="s">
        <v>232</v>
      </c>
      <c r="AW952" s="144" t="s">
        <v>148</v>
      </c>
      <c r="AX952" s="134" t="s">
        <v>200</v>
      </c>
      <c r="AY952" s="134" t="s">
        <v>224</v>
      </c>
      <c r="AZ952" s="134" t="s">
        <v>207</v>
      </c>
      <c r="BA952" s="135">
        <v>1</v>
      </c>
      <c r="BB952" s="145">
        <v>131030</v>
      </c>
    </row>
    <row r="953" spans="48:54" x14ac:dyDescent="0.15">
      <c r="AV953" s="143" t="s">
        <v>232</v>
      </c>
      <c r="AW953" s="144" t="s">
        <v>148</v>
      </c>
      <c r="AX953" s="134" t="s">
        <v>200</v>
      </c>
      <c r="AY953" s="134" t="s">
        <v>224</v>
      </c>
      <c r="AZ953" s="134" t="s">
        <v>207</v>
      </c>
      <c r="BA953" s="135">
        <v>0.75</v>
      </c>
      <c r="BB953" s="145">
        <v>122940</v>
      </c>
    </row>
    <row r="954" spans="48:54" x14ac:dyDescent="0.15">
      <c r="AV954" s="143" t="s">
        <v>232</v>
      </c>
      <c r="AW954" s="144" t="s">
        <v>148</v>
      </c>
      <c r="AX954" s="134" t="s">
        <v>200</v>
      </c>
      <c r="AY954" s="134" t="s">
        <v>224</v>
      </c>
      <c r="AZ954" s="134" t="s">
        <v>207</v>
      </c>
      <c r="BA954" s="135">
        <v>0.5</v>
      </c>
      <c r="BB954" s="145">
        <v>114690</v>
      </c>
    </row>
    <row r="955" spans="48:54" x14ac:dyDescent="0.15">
      <c r="AV955" s="143" t="s">
        <v>232</v>
      </c>
      <c r="AW955" s="144" t="s">
        <v>148</v>
      </c>
      <c r="AX955" s="134" t="s">
        <v>200</v>
      </c>
      <c r="AY955" s="134" t="s">
        <v>224</v>
      </c>
      <c r="AZ955" s="134" t="s">
        <v>225</v>
      </c>
      <c r="BA955" s="135">
        <v>1</v>
      </c>
      <c r="BB955" s="145">
        <v>157240</v>
      </c>
    </row>
    <row r="956" spans="48:54" x14ac:dyDescent="0.15">
      <c r="AV956" s="143" t="s">
        <v>232</v>
      </c>
      <c r="AW956" s="144" t="s">
        <v>148</v>
      </c>
      <c r="AX956" s="134" t="s">
        <v>200</v>
      </c>
      <c r="AY956" s="134" t="s">
        <v>224</v>
      </c>
      <c r="AZ956" s="134" t="s">
        <v>225</v>
      </c>
      <c r="BA956" s="135">
        <v>0.75</v>
      </c>
      <c r="BB956" s="145">
        <v>147530</v>
      </c>
    </row>
    <row r="957" spans="48:54" x14ac:dyDescent="0.15">
      <c r="AV957" s="143" t="s">
        <v>232</v>
      </c>
      <c r="AW957" s="144" t="s">
        <v>148</v>
      </c>
      <c r="AX957" s="134" t="s">
        <v>200</v>
      </c>
      <c r="AY957" s="134" t="s">
        <v>224</v>
      </c>
      <c r="AZ957" s="134" t="s">
        <v>225</v>
      </c>
      <c r="BA957" s="135">
        <v>0.5</v>
      </c>
      <c r="BB957" s="145">
        <v>137620</v>
      </c>
    </row>
    <row r="958" spans="48:54" x14ac:dyDescent="0.15">
      <c r="AV958" s="143" t="s">
        <v>232</v>
      </c>
      <c r="AW958" s="144" t="s">
        <v>148</v>
      </c>
      <c r="AX958" s="134" t="s">
        <v>201</v>
      </c>
      <c r="AY958" s="134" t="s">
        <v>224</v>
      </c>
      <c r="AZ958" s="134" t="s">
        <v>207</v>
      </c>
      <c r="BA958" s="135">
        <v>1</v>
      </c>
      <c r="BB958" s="145">
        <v>205050</v>
      </c>
    </row>
    <row r="959" spans="48:54" x14ac:dyDescent="0.15">
      <c r="AV959" s="143" t="s">
        <v>232</v>
      </c>
      <c r="AW959" s="144" t="s">
        <v>148</v>
      </c>
      <c r="AX959" s="134" t="s">
        <v>201</v>
      </c>
      <c r="AY959" s="134" t="s">
        <v>224</v>
      </c>
      <c r="AZ959" s="134" t="s">
        <v>207</v>
      </c>
      <c r="BA959" s="135">
        <v>0.75</v>
      </c>
      <c r="BB959" s="145">
        <v>189510</v>
      </c>
    </row>
    <row r="960" spans="48:54" x14ac:dyDescent="0.15">
      <c r="AV960" s="143" t="s">
        <v>232</v>
      </c>
      <c r="AW960" s="144" t="s">
        <v>148</v>
      </c>
      <c r="AX960" s="134" t="s">
        <v>201</v>
      </c>
      <c r="AY960" s="134" t="s">
        <v>224</v>
      </c>
      <c r="AZ960" s="134" t="s">
        <v>207</v>
      </c>
      <c r="BA960" s="135">
        <v>0.5</v>
      </c>
      <c r="BB960" s="145">
        <v>173950</v>
      </c>
    </row>
    <row r="961" spans="48:54" x14ac:dyDescent="0.15">
      <c r="AV961" s="143" t="s">
        <v>232</v>
      </c>
      <c r="AW961" s="144" t="s">
        <v>148</v>
      </c>
      <c r="AX961" s="134" t="s">
        <v>201</v>
      </c>
      <c r="AY961" s="134" t="s">
        <v>224</v>
      </c>
      <c r="AZ961" s="134" t="s">
        <v>225</v>
      </c>
      <c r="BA961" s="135">
        <v>1</v>
      </c>
      <c r="BB961" s="145">
        <v>246060</v>
      </c>
    </row>
    <row r="962" spans="48:54" x14ac:dyDescent="0.15">
      <c r="AV962" s="143" t="s">
        <v>232</v>
      </c>
      <c r="AW962" s="144" t="s">
        <v>148</v>
      </c>
      <c r="AX962" s="134" t="s">
        <v>201</v>
      </c>
      <c r="AY962" s="134" t="s">
        <v>224</v>
      </c>
      <c r="AZ962" s="134" t="s">
        <v>225</v>
      </c>
      <c r="BA962" s="135">
        <v>0.75</v>
      </c>
      <c r="BB962" s="145">
        <v>227410</v>
      </c>
    </row>
    <row r="963" spans="48:54" x14ac:dyDescent="0.15">
      <c r="AV963" s="143" t="s">
        <v>232</v>
      </c>
      <c r="AW963" s="144" t="s">
        <v>148</v>
      </c>
      <c r="AX963" s="134" t="s">
        <v>201</v>
      </c>
      <c r="AY963" s="134" t="s">
        <v>224</v>
      </c>
      <c r="AZ963" s="134" t="s">
        <v>225</v>
      </c>
      <c r="BA963" s="135">
        <v>0.5</v>
      </c>
      <c r="BB963" s="145">
        <v>208740</v>
      </c>
    </row>
    <row r="964" spans="48:54" x14ac:dyDescent="0.15">
      <c r="AV964" s="143" t="s">
        <v>232</v>
      </c>
      <c r="AW964" s="144" t="s">
        <v>149</v>
      </c>
      <c r="AX964" s="134" t="s">
        <v>198</v>
      </c>
      <c r="AY964" s="134" t="s">
        <v>224</v>
      </c>
      <c r="AZ964" s="134" t="s">
        <v>207</v>
      </c>
      <c r="BA964" s="135">
        <v>1</v>
      </c>
      <c r="BB964" s="145">
        <v>60830</v>
      </c>
    </row>
    <row r="965" spans="48:54" x14ac:dyDescent="0.15">
      <c r="AV965" s="143" t="s">
        <v>232</v>
      </c>
      <c r="AW965" s="144" t="s">
        <v>149</v>
      </c>
      <c r="AX965" s="134" t="s">
        <v>198</v>
      </c>
      <c r="AY965" s="134" t="s">
        <v>224</v>
      </c>
      <c r="AZ965" s="134" t="s">
        <v>207</v>
      </c>
      <c r="BA965" s="135">
        <v>0.75</v>
      </c>
      <c r="BB965" s="145">
        <v>58720</v>
      </c>
    </row>
    <row r="966" spans="48:54" x14ac:dyDescent="0.15">
      <c r="AV966" s="143" t="s">
        <v>232</v>
      </c>
      <c r="AW966" s="144" t="s">
        <v>149</v>
      </c>
      <c r="AX966" s="134" t="s">
        <v>198</v>
      </c>
      <c r="AY966" s="134" t="s">
        <v>224</v>
      </c>
      <c r="AZ966" s="134" t="s">
        <v>207</v>
      </c>
      <c r="BA966" s="135">
        <v>0.5</v>
      </c>
      <c r="BB966" s="145">
        <v>56760</v>
      </c>
    </row>
    <row r="967" spans="48:54" x14ac:dyDescent="0.15">
      <c r="AV967" s="143" t="s">
        <v>232</v>
      </c>
      <c r="AW967" s="144" t="s">
        <v>149</v>
      </c>
      <c r="AX967" s="134" t="s">
        <v>198</v>
      </c>
      <c r="AY967" s="134" t="s">
        <v>224</v>
      </c>
      <c r="AZ967" s="134" t="s">
        <v>225</v>
      </c>
      <c r="BA967" s="135">
        <v>1</v>
      </c>
      <c r="BB967" s="145">
        <v>72990</v>
      </c>
    </row>
    <row r="968" spans="48:54" x14ac:dyDescent="0.15">
      <c r="AV968" s="143" t="s">
        <v>232</v>
      </c>
      <c r="AW968" s="144" t="s">
        <v>149</v>
      </c>
      <c r="AX968" s="134" t="s">
        <v>198</v>
      </c>
      <c r="AY968" s="134" t="s">
        <v>224</v>
      </c>
      <c r="AZ968" s="134" t="s">
        <v>225</v>
      </c>
      <c r="BA968" s="135">
        <v>0.75</v>
      </c>
      <c r="BB968" s="145">
        <v>70450</v>
      </c>
    </row>
    <row r="969" spans="48:54" x14ac:dyDescent="0.15">
      <c r="AV969" s="143" t="s">
        <v>232</v>
      </c>
      <c r="AW969" s="144" t="s">
        <v>149</v>
      </c>
      <c r="AX969" s="134" t="s">
        <v>198</v>
      </c>
      <c r="AY969" s="134" t="s">
        <v>224</v>
      </c>
      <c r="AZ969" s="134" t="s">
        <v>225</v>
      </c>
      <c r="BA969" s="135">
        <v>0.5</v>
      </c>
      <c r="BB969" s="145">
        <v>68110</v>
      </c>
    </row>
    <row r="970" spans="48:54" x14ac:dyDescent="0.15">
      <c r="AV970" s="143" t="s">
        <v>232</v>
      </c>
      <c r="AW970" s="144" t="s">
        <v>149</v>
      </c>
      <c r="AX970" s="134" t="s">
        <v>199</v>
      </c>
      <c r="AY970" s="134" t="s">
        <v>224</v>
      </c>
      <c r="AZ970" s="134" t="s">
        <v>207</v>
      </c>
      <c r="BA970" s="135">
        <v>1</v>
      </c>
      <c r="BB970" s="145">
        <v>68130</v>
      </c>
    </row>
    <row r="971" spans="48:54" x14ac:dyDescent="0.15">
      <c r="AV971" s="143" t="s">
        <v>232</v>
      </c>
      <c r="AW971" s="144" t="s">
        <v>149</v>
      </c>
      <c r="AX971" s="134" t="s">
        <v>199</v>
      </c>
      <c r="AY971" s="134" t="s">
        <v>224</v>
      </c>
      <c r="AZ971" s="134" t="s">
        <v>207</v>
      </c>
      <c r="BA971" s="135">
        <v>0.75</v>
      </c>
      <c r="BB971" s="145">
        <v>65340</v>
      </c>
    </row>
    <row r="972" spans="48:54" x14ac:dyDescent="0.15">
      <c r="AV972" s="143" t="s">
        <v>232</v>
      </c>
      <c r="AW972" s="144" t="s">
        <v>149</v>
      </c>
      <c r="AX972" s="134" t="s">
        <v>199</v>
      </c>
      <c r="AY972" s="134" t="s">
        <v>224</v>
      </c>
      <c r="AZ972" s="134" t="s">
        <v>207</v>
      </c>
      <c r="BA972" s="135">
        <v>0.5</v>
      </c>
      <c r="BB972" s="145">
        <v>62610</v>
      </c>
    </row>
    <row r="973" spans="48:54" x14ac:dyDescent="0.15">
      <c r="AV973" s="143" t="s">
        <v>232</v>
      </c>
      <c r="AW973" s="144" t="s">
        <v>149</v>
      </c>
      <c r="AX973" s="134" t="s">
        <v>199</v>
      </c>
      <c r="AY973" s="134" t="s">
        <v>224</v>
      </c>
      <c r="AZ973" s="134" t="s">
        <v>225</v>
      </c>
      <c r="BA973" s="135">
        <v>1</v>
      </c>
      <c r="BB973" s="145">
        <v>81760</v>
      </c>
    </row>
    <row r="974" spans="48:54" x14ac:dyDescent="0.15">
      <c r="AV974" s="143" t="s">
        <v>232</v>
      </c>
      <c r="AW974" s="144" t="s">
        <v>149</v>
      </c>
      <c r="AX974" s="134" t="s">
        <v>199</v>
      </c>
      <c r="AY974" s="134" t="s">
        <v>224</v>
      </c>
      <c r="AZ974" s="134" t="s">
        <v>225</v>
      </c>
      <c r="BA974" s="135">
        <v>0.75</v>
      </c>
      <c r="BB974" s="145">
        <v>78410</v>
      </c>
    </row>
    <row r="975" spans="48:54" x14ac:dyDescent="0.15">
      <c r="AV975" s="143" t="s">
        <v>232</v>
      </c>
      <c r="AW975" s="144" t="s">
        <v>149</v>
      </c>
      <c r="AX975" s="134" t="s">
        <v>199</v>
      </c>
      <c r="AY975" s="134" t="s">
        <v>224</v>
      </c>
      <c r="AZ975" s="134" t="s">
        <v>225</v>
      </c>
      <c r="BA975" s="135">
        <v>0.5</v>
      </c>
      <c r="BB975" s="145">
        <v>75130</v>
      </c>
    </row>
    <row r="976" spans="48:54" x14ac:dyDescent="0.15">
      <c r="AV976" s="143" t="s">
        <v>232</v>
      </c>
      <c r="AW976" s="144" t="s">
        <v>149</v>
      </c>
      <c r="AX976" s="134" t="s">
        <v>200</v>
      </c>
      <c r="AY976" s="134" t="s">
        <v>224</v>
      </c>
      <c r="AZ976" s="134" t="s">
        <v>207</v>
      </c>
      <c r="BA976" s="135">
        <v>1</v>
      </c>
      <c r="BB976" s="145">
        <v>123060</v>
      </c>
    </row>
    <row r="977" spans="48:54" x14ac:dyDescent="0.15">
      <c r="AV977" s="143" t="s">
        <v>232</v>
      </c>
      <c r="AW977" s="144" t="s">
        <v>149</v>
      </c>
      <c r="AX977" s="134" t="s">
        <v>200</v>
      </c>
      <c r="AY977" s="134" t="s">
        <v>224</v>
      </c>
      <c r="AZ977" s="134" t="s">
        <v>207</v>
      </c>
      <c r="BA977" s="135">
        <v>0.75</v>
      </c>
      <c r="BB977" s="145">
        <v>114930</v>
      </c>
    </row>
    <row r="978" spans="48:54" x14ac:dyDescent="0.15">
      <c r="AV978" s="143" t="s">
        <v>232</v>
      </c>
      <c r="AW978" s="144" t="s">
        <v>149</v>
      </c>
      <c r="AX978" s="134" t="s">
        <v>200</v>
      </c>
      <c r="AY978" s="134" t="s">
        <v>224</v>
      </c>
      <c r="AZ978" s="134" t="s">
        <v>207</v>
      </c>
      <c r="BA978" s="135">
        <v>0.5</v>
      </c>
      <c r="BB978" s="145">
        <v>107080</v>
      </c>
    </row>
    <row r="979" spans="48:54" x14ac:dyDescent="0.15">
      <c r="AV979" s="143" t="s">
        <v>232</v>
      </c>
      <c r="AW979" s="144" t="s">
        <v>149</v>
      </c>
      <c r="AX979" s="134" t="s">
        <v>200</v>
      </c>
      <c r="AY979" s="134" t="s">
        <v>224</v>
      </c>
      <c r="AZ979" s="134" t="s">
        <v>225</v>
      </c>
      <c r="BA979" s="135">
        <v>1</v>
      </c>
      <c r="BB979" s="145">
        <v>147670</v>
      </c>
    </row>
    <row r="980" spans="48:54" x14ac:dyDescent="0.15">
      <c r="AV980" s="143" t="s">
        <v>232</v>
      </c>
      <c r="AW980" s="144" t="s">
        <v>149</v>
      </c>
      <c r="AX980" s="134" t="s">
        <v>200</v>
      </c>
      <c r="AY980" s="134" t="s">
        <v>224</v>
      </c>
      <c r="AZ980" s="134" t="s">
        <v>225</v>
      </c>
      <c r="BA980" s="135">
        <v>0.75</v>
      </c>
      <c r="BB980" s="145">
        <v>137910</v>
      </c>
    </row>
    <row r="981" spans="48:54" x14ac:dyDescent="0.15">
      <c r="AV981" s="143" t="s">
        <v>232</v>
      </c>
      <c r="AW981" s="144" t="s">
        <v>149</v>
      </c>
      <c r="AX981" s="134" t="s">
        <v>200</v>
      </c>
      <c r="AY981" s="134" t="s">
        <v>224</v>
      </c>
      <c r="AZ981" s="134" t="s">
        <v>225</v>
      </c>
      <c r="BA981" s="135">
        <v>0.5</v>
      </c>
      <c r="BB981" s="145">
        <v>128490</v>
      </c>
    </row>
    <row r="982" spans="48:54" x14ac:dyDescent="0.15">
      <c r="AV982" s="143" t="s">
        <v>232</v>
      </c>
      <c r="AW982" s="144" t="s">
        <v>149</v>
      </c>
      <c r="AX982" s="134" t="s">
        <v>201</v>
      </c>
      <c r="AY982" s="134" t="s">
        <v>224</v>
      </c>
      <c r="AZ982" s="134" t="s">
        <v>207</v>
      </c>
      <c r="BA982" s="135">
        <v>1</v>
      </c>
      <c r="BB982" s="145">
        <v>197070</v>
      </c>
    </row>
    <row r="983" spans="48:54" x14ac:dyDescent="0.15">
      <c r="AV983" s="143" t="s">
        <v>232</v>
      </c>
      <c r="AW983" s="144" t="s">
        <v>149</v>
      </c>
      <c r="AX983" s="134" t="s">
        <v>201</v>
      </c>
      <c r="AY983" s="134" t="s">
        <v>224</v>
      </c>
      <c r="AZ983" s="134" t="s">
        <v>207</v>
      </c>
      <c r="BA983" s="135">
        <v>0.75</v>
      </c>
      <c r="BB983" s="145">
        <v>181500</v>
      </c>
    </row>
    <row r="984" spans="48:54" x14ac:dyDescent="0.15">
      <c r="AV984" s="143" t="s">
        <v>232</v>
      </c>
      <c r="AW984" s="144" t="s">
        <v>149</v>
      </c>
      <c r="AX984" s="134" t="s">
        <v>201</v>
      </c>
      <c r="AY984" s="134" t="s">
        <v>224</v>
      </c>
      <c r="AZ984" s="134" t="s">
        <v>207</v>
      </c>
      <c r="BA984" s="135">
        <v>0.5</v>
      </c>
      <c r="BB984" s="145">
        <v>166340</v>
      </c>
    </row>
    <row r="985" spans="48:54" x14ac:dyDescent="0.15">
      <c r="AV985" s="143" t="s">
        <v>232</v>
      </c>
      <c r="AW985" s="144" t="s">
        <v>149</v>
      </c>
      <c r="AX985" s="134" t="s">
        <v>201</v>
      </c>
      <c r="AY985" s="134" t="s">
        <v>224</v>
      </c>
      <c r="AZ985" s="134" t="s">
        <v>225</v>
      </c>
      <c r="BA985" s="135">
        <v>1</v>
      </c>
      <c r="BB985" s="145">
        <v>236470</v>
      </c>
    </row>
    <row r="986" spans="48:54" x14ac:dyDescent="0.15">
      <c r="AV986" s="143" t="s">
        <v>232</v>
      </c>
      <c r="AW986" s="144" t="s">
        <v>149</v>
      </c>
      <c r="AX986" s="134" t="s">
        <v>201</v>
      </c>
      <c r="AY986" s="134" t="s">
        <v>224</v>
      </c>
      <c r="AZ986" s="134" t="s">
        <v>225</v>
      </c>
      <c r="BA986" s="135">
        <v>0.75</v>
      </c>
      <c r="BB986" s="145">
        <v>217800</v>
      </c>
    </row>
    <row r="987" spans="48:54" x14ac:dyDescent="0.15">
      <c r="AV987" s="143" t="s">
        <v>232</v>
      </c>
      <c r="AW987" s="144" t="s">
        <v>149</v>
      </c>
      <c r="AX987" s="134" t="s">
        <v>201</v>
      </c>
      <c r="AY987" s="134" t="s">
        <v>224</v>
      </c>
      <c r="AZ987" s="134" t="s">
        <v>225</v>
      </c>
      <c r="BA987" s="135">
        <v>0.5</v>
      </c>
      <c r="BB987" s="145">
        <v>199610</v>
      </c>
    </row>
    <row r="988" spans="48:54" x14ac:dyDescent="0.15">
      <c r="AV988" s="143" t="s">
        <v>232</v>
      </c>
      <c r="AW988" s="144" t="s">
        <v>150</v>
      </c>
      <c r="AX988" s="134" t="s">
        <v>198</v>
      </c>
      <c r="AY988" s="134" t="s">
        <v>224</v>
      </c>
      <c r="AZ988" s="134" t="s">
        <v>207</v>
      </c>
      <c r="BA988" s="135">
        <v>1</v>
      </c>
      <c r="BB988" s="145">
        <v>55080</v>
      </c>
    </row>
    <row r="989" spans="48:54" x14ac:dyDescent="0.15">
      <c r="AV989" s="143" t="s">
        <v>232</v>
      </c>
      <c r="AW989" s="144" t="s">
        <v>150</v>
      </c>
      <c r="AX989" s="134" t="s">
        <v>198</v>
      </c>
      <c r="AY989" s="134" t="s">
        <v>224</v>
      </c>
      <c r="AZ989" s="134" t="s">
        <v>207</v>
      </c>
      <c r="BA989" s="135">
        <v>0.75</v>
      </c>
      <c r="BB989" s="145">
        <v>53150</v>
      </c>
    </row>
    <row r="990" spans="48:54" x14ac:dyDescent="0.15">
      <c r="AV990" s="143" t="s">
        <v>232</v>
      </c>
      <c r="AW990" s="144" t="s">
        <v>150</v>
      </c>
      <c r="AX990" s="134" t="s">
        <v>198</v>
      </c>
      <c r="AY990" s="134" t="s">
        <v>224</v>
      </c>
      <c r="AZ990" s="134" t="s">
        <v>207</v>
      </c>
      <c r="BA990" s="135">
        <v>0.5</v>
      </c>
      <c r="BB990" s="145">
        <v>51250</v>
      </c>
    </row>
    <row r="991" spans="48:54" x14ac:dyDescent="0.15">
      <c r="AV991" s="143" t="s">
        <v>232</v>
      </c>
      <c r="AW991" s="144" t="s">
        <v>150</v>
      </c>
      <c r="AX991" s="134" t="s">
        <v>198</v>
      </c>
      <c r="AY991" s="134" t="s">
        <v>224</v>
      </c>
      <c r="AZ991" s="134" t="s">
        <v>225</v>
      </c>
      <c r="BA991" s="135">
        <v>1</v>
      </c>
      <c r="BB991" s="145">
        <v>66090</v>
      </c>
    </row>
    <row r="992" spans="48:54" x14ac:dyDescent="0.15">
      <c r="AV992" s="143" t="s">
        <v>232</v>
      </c>
      <c r="AW992" s="144" t="s">
        <v>150</v>
      </c>
      <c r="AX992" s="134" t="s">
        <v>198</v>
      </c>
      <c r="AY992" s="134" t="s">
        <v>224</v>
      </c>
      <c r="AZ992" s="134" t="s">
        <v>225</v>
      </c>
      <c r="BA992" s="135">
        <v>0.75</v>
      </c>
      <c r="BB992" s="145">
        <v>63780</v>
      </c>
    </row>
    <row r="993" spans="48:54" x14ac:dyDescent="0.15">
      <c r="AV993" s="143" t="s">
        <v>232</v>
      </c>
      <c r="AW993" s="144" t="s">
        <v>150</v>
      </c>
      <c r="AX993" s="134" t="s">
        <v>198</v>
      </c>
      <c r="AY993" s="134" t="s">
        <v>224</v>
      </c>
      <c r="AZ993" s="134" t="s">
        <v>225</v>
      </c>
      <c r="BA993" s="135">
        <v>0.5</v>
      </c>
      <c r="BB993" s="145">
        <v>61500</v>
      </c>
    </row>
    <row r="994" spans="48:54" x14ac:dyDescent="0.15">
      <c r="AV994" s="143" t="s">
        <v>232</v>
      </c>
      <c r="AW994" s="144" t="s">
        <v>150</v>
      </c>
      <c r="AX994" s="134" t="s">
        <v>199</v>
      </c>
      <c r="AY994" s="134" t="s">
        <v>224</v>
      </c>
      <c r="AZ994" s="134" t="s">
        <v>207</v>
      </c>
      <c r="BA994" s="135">
        <v>1</v>
      </c>
      <c r="BB994" s="145">
        <v>62390</v>
      </c>
    </row>
    <row r="995" spans="48:54" x14ac:dyDescent="0.15">
      <c r="AV995" s="143" t="s">
        <v>232</v>
      </c>
      <c r="AW995" s="144" t="s">
        <v>150</v>
      </c>
      <c r="AX995" s="134" t="s">
        <v>199</v>
      </c>
      <c r="AY995" s="134" t="s">
        <v>224</v>
      </c>
      <c r="AZ995" s="134" t="s">
        <v>207</v>
      </c>
      <c r="BA995" s="135">
        <v>0.75</v>
      </c>
      <c r="BB995" s="145">
        <v>59780</v>
      </c>
    </row>
    <row r="996" spans="48:54" x14ac:dyDescent="0.15">
      <c r="AV996" s="143" t="s">
        <v>232</v>
      </c>
      <c r="AW996" s="144" t="s">
        <v>150</v>
      </c>
      <c r="AX996" s="134" t="s">
        <v>199</v>
      </c>
      <c r="AY996" s="134" t="s">
        <v>224</v>
      </c>
      <c r="AZ996" s="134" t="s">
        <v>207</v>
      </c>
      <c r="BA996" s="135">
        <v>0.5</v>
      </c>
      <c r="BB996" s="145">
        <v>57100</v>
      </c>
    </row>
    <row r="997" spans="48:54" x14ac:dyDescent="0.15">
      <c r="AV997" s="143" t="s">
        <v>232</v>
      </c>
      <c r="AW997" s="144" t="s">
        <v>150</v>
      </c>
      <c r="AX997" s="134" t="s">
        <v>199</v>
      </c>
      <c r="AY997" s="134" t="s">
        <v>224</v>
      </c>
      <c r="AZ997" s="134" t="s">
        <v>225</v>
      </c>
      <c r="BA997" s="135">
        <v>1</v>
      </c>
      <c r="BB997" s="145">
        <v>74850</v>
      </c>
    </row>
    <row r="998" spans="48:54" x14ac:dyDescent="0.15">
      <c r="AV998" s="143" t="s">
        <v>232</v>
      </c>
      <c r="AW998" s="144" t="s">
        <v>150</v>
      </c>
      <c r="AX998" s="134" t="s">
        <v>199</v>
      </c>
      <c r="AY998" s="134" t="s">
        <v>224</v>
      </c>
      <c r="AZ998" s="134" t="s">
        <v>225</v>
      </c>
      <c r="BA998" s="135">
        <v>0.75</v>
      </c>
      <c r="BB998" s="145">
        <v>71740</v>
      </c>
    </row>
    <row r="999" spans="48:54" x14ac:dyDescent="0.15">
      <c r="AV999" s="143" t="s">
        <v>232</v>
      </c>
      <c r="AW999" s="144" t="s">
        <v>150</v>
      </c>
      <c r="AX999" s="134" t="s">
        <v>199</v>
      </c>
      <c r="AY999" s="134" t="s">
        <v>224</v>
      </c>
      <c r="AZ999" s="134" t="s">
        <v>225</v>
      </c>
      <c r="BA999" s="135">
        <v>0.5</v>
      </c>
      <c r="BB999" s="145">
        <v>68520</v>
      </c>
    </row>
    <row r="1000" spans="48:54" x14ac:dyDescent="0.15">
      <c r="AV1000" s="143" t="s">
        <v>232</v>
      </c>
      <c r="AW1000" s="144" t="s">
        <v>150</v>
      </c>
      <c r="AX1000" s="134" t="s">
        <v>200</v>
      </c>
      <c r="AY1000" s="134" t="s">
        <v>224</v>
      </c>
      <c r="AZ1000" s="134" t="s">
        <v>207</v>
      </c>
      <c r="BA1000" s="135">
        <v>1</v>
      </c>
      <c r="BB1000" s="145">
        <v>117310</v>
      </c>
    </row>
    <row r="1001" spans="48:54" x14ac:dyDescent="0.15">
      <c r="AV1001" s="143" t="s">
        <v>232</v>
      </c>
      <c r="AW1001" s="144" t="s">
        <v>150</v>
      </c>
      <c r="AX1001" s="134" t="s">
        <v>200</v>
      </c>
      <c r="AY1001" s="134" t="s">
        <v>224</v>
      </c>
      <c r="AZ1001" s="134" t="s">
        <v>207</v>
      </c>
      <c r="BA1001" s="135">
        <v>0.75</v>
      </c>
      <c r="BB1001" s="145">
        <v>109370</v>
      </c>
    </row>
    <row r="1002" spans="48:54" x14ac:dyDescent="0.15">
      <c r="AV1002" s="143" t="s">
        <v>232</v>
      </c>
      <c r="AW1002" s="144" t="s">
        <v>150</v>
      </c>
      <c r="AX1002" s="134" t="s">
        <v>200</v>
      </c>
      <c r="AY1002" s="134" t="s">
        <v>224</v>
      </c>
      <c r="AZ1002" s="134" t="s">
        <v>207</v>
      </c>
      <c r="BA1002" s="135">
        <v>0.5</v>
      </c>
      <c r="BB1002" s="145">
        <v>101570</v>
      </c>
    </row>
    <row r="1003" spans="48:54" x14ac:dyDescent="0.15">
      <c r="AV1003" s="143" t="s">
        <v>232</v>
      </c>
      <c r="AW1003" s="144" t="s">
        <v>150</v>
      </c>
      <c r="AX1003" s="134" t="s">
        <v>200</v>
      </c>
      <c r="AY1003" s="134" t="s">
        <v>224</v>
      </c>
      <c r="AZ1003" s="134" t="s">
        <v>225</v>
      </c>
      <c r="BA1003" s="135">
        <v>1</v>
      </c>
      <c r="BB1003" s="145">
        <v>140770</v>
      </c>
    </row>
    <row r="1004" spans="48:54" x14ac:dyDescent="0.15">
      <c r="AV1004" s="143" t="s">
        <v>232</v>
      </c>
      <c r="AW1004" s="144" t="s">
        <v>150</v>
      </c>
      <c r="AX1004" s="134" t="s">
        <v>200</v>
      </c>
      <c r="AY1004" s="134" t="s">
        <v>224</v>
      </c>
      <c r="AZ1004" s="134" t="s">
        <v>225</v>
      </c>
      <c r="BA1004" s="135">
        <v>0.75</v>
      </c>
      <c r="BB1004" s="145">
        <v>131230</v>
      </c>
    </row>
    <row r="1005" spans="48:54" x14ac:dyDescent="0.15">
      <c r="AV1005" s="143" t="s">
        <v>232</v>
      </c>
      <c r="AW1005" s="144" t="s">
        <v>150</v>
      </c>
      <c r="AX1005" s="134" t="s">
        <v>200</v>
      </c>
      <c r="AY1005" s="134" t="s">
        <v>224</v>
      </c>
      <c r="AZ1005" s="134" t="s">
        <v>225</v>
      </c>
      <c r="BA1005" s="135">
        <v>0.5</v>
      </c>
      <c r="BB1005" s="145">
        <v>121880</v>
      </c>
    </row>
    <row r="1006" spans="48:54" x14ac:dyDescent="0.15">
      <c r="AV1006" s="143" t="s">
        <v>232</v>
      </c>
      <c r="AW1006" s="144" t="s">
        <v>150</v>
      </c>
      <c r="AX1006" s="134" t="s">
        <v>201</v>
      </c>
      <c r="AY1006" s="134" t="s">
        <v>224</v>
      </c>
      <c r="AZ1006" s="134" t="s">
        <v>207</v>
      </c>
      <c r="BA1006" s="135">
        <v>1</v>
      </c>
      <c r="BB1006" s="145">
        <v>191320</v>
      </c>
    </row>
    <row r="1007" spans="48:54" x14ac:dyDescent="0.15">
      <c r="AV1007" s="143" t="s">
        <v>232</v>
      </c>
      <c r="AW1007" s="144" t="s">
        <v>150</v>
      </c>
      <c r="AX1007" s="134" t="s">
        <v>201</v>
      </c>
      <c r="AY1007" s="134" t="s">
        <v>224</v>
      </c>
      <c r="AZ1007" s="134" t="s">
        <v>207</v>
      </c>
      <c r="BA1007" s="135">
        <v>0.75</v>
      </c>
      <c r="BB1007" s="145">
        <v>175940</v>
      </c>
    </row>
    <row r="1008" spans="48:54" x14ac:dyDescent="0.15">
      <c r="AV1008" s="143" t="s">
        <v>232</v>
      </c>
      <c r="AW1008" s="144" t="s">
        <v>150</v>
      </c>
      <c r="AX1008" s="134" t="s">
        <v>201</v>
      </c>
      <c r="AY1008" s="134" t="s">
        <v>224</v>
      </c>
      <c r="AZ1008" s="134" t="s">
        <v>207</v>
      </c>
      <c r="BA1008" s="135">
        <v>0.5</v>
      </c>
      <c r="BB1008" s="145">
        <v>160830</v>
      </c>
    </row>
    <row r="1009" spans="48:54" x14ac:dyDescent="0.15">
      <c r="AV1009" s="143" t="s">
        <v>232</v>
      </c>
      <c r="AW1009" s="144" t="s">
        <v>150</v>
      </c>
      <c r="AX1009" s="134" t="s">
        <v>201</v>
      </c>
      <c r="AY1009" s="134" t="s">
        <v>224</v>
      </c>
      <c r="AZ1009" s="134" t="s">
        <v>225</v>
      </c>
      <c r="BA1009" s="135">
        <v>1</v>
      </c>
      <c r="BB1009" s="145">
        <v>229590</v>
      </c>
    </row>
    <row r="1010" spans="48:54" x14ac:dyDescent="0.15">
      <c r="AV1010" s="143" t="s">
        <v>232</v>
      </c>
      <c r="AW1010" s="144" t="s">
        <v>150</v>
      </c>
      <c r="AX1010" s="134" t="s">
        <v>201</v>
      </c>
      <c r="AY1010" s="134" t="s">
        <v>224</v>
      </c>
      <c r="AZ1010" s="134" t="s">
        <v>225</v>
      </c>
      <c r="BA1010" s="135">
        <v>0.75</v>
      </c>
      <c r="BB1010" s="145">
        <v>211120</v>
      </c>
    </row>
    <row r="1011" spans="48:54" x14ac:dyDescent="0.15">
      <c r="AV1011" s="143" t="s">
        <v>232</v>
      </c>
      <c r="AW1011" s="144" t="s">
        <v>150</v>
      </c>
      <c r="AX1011" s="134" t="s">
        <v>201</v>
      </c>
      <c r="AY1011" s="134" t="s">
        <v>224</v>
      </c>
      <c r="AZ1011" s="134" t="s">
        <v>225</v>
      </c>
      <c r="BA1011" s="135">
        <v>0.5</v>
      </c>
      <c r="BB1011" s="145">
        <v>193000</v>
      </c>
    </row>
    <row r="1012" spans="48:54" x14ac:dyDescent="0.15">
      <c r="AV1012" s="143" t="s">
        <v>233</v>
      </c>
      <c r="AW1012" s="144" t="s">
        <v>228</v>
      </c>
      <c r="AX1012" s="134" t="s">
        <v>198</v>
      </c>
      <c r="AY1012" s="134" t="s">
        <v>224</v>
      </c>
      <c r="AZ1012" s="134" t="s">
        <v>207</v>
      </c>
      <c r="BA1012" s="135">
        <v>1</v>
      </c>
      <c r="BB1012" s="145">
        <v>141530</v>
      </c>
    </row>
    <row r="1013" spans="48:54" x14ac:dyDescent="0.15">
      <c r="AV1013" s="143" t="s">
        <v>233</v>
      </c>
      <c r="AW1013" s="144" t="s">
        <v>228</v>
      </c>
      <c r="AX1013" s="134" t="s">
        <v>198</v>
      </c>
      <c r="AY1013" s="134" t="s">
        <v>224</v>
      </c>
      <c r="AZ1013" s="134" t="s">
        <v>207</v>
      </c>
      <c r="BA1013" s="135">
        <v>0.75</v>
      </c>
      <c r="BB1013" s="145">
        <v>135480</v>
      </c>
    </row>
    <row r="1014" spans="48:54" x14ac:dyDescent="0.15">
      <c r="AV1014" s="143" t="s">
        <v>233</v>
      </c>
      <c r="AW1014" s="144" t="s">
        <v>228</v>
      </c>
      <c r="AX1014" s="134" t="s">
        <v>198</v>
      </c>
      <c r="AY1014" s="134" t="s">
        <v>224</v>
      </c>
      <c r="AZ1014" s="134" t="s">
        <v>207</v>
      </c>
      <c r="BA1014" s="135">
        <v>0.5</v>
      </c>
      <c r="BB1014" s="145">
        <v>133430</v>
      </c>
    </row>
    <row r="1015" spans="48:54" x14ac:dyDescent="0.15">
      <c r="AV1015" s="143" t="s">
        <v>233</v>
      </c>
      <c r="AW1015" s="144" t="s">
        <v>228</v>
      </c>
      <c r="AX1015" s="134" t="s">
        <v>198</v>
      </c>
      <c r="AY1015" s="134" t="s">
        <v>224</v>
      </c>
      <c r="AZ1015" s="134" t="s">
        <v>225</v>
      </c>
      <c r="BA1015" s="135">
        <v>1</v>
      </c>
      <c r="BB1015" s="145">
        <v>169840</v>
      </c>
    </row>
    <row r="1016" spans="48:54" x14ac:dyDescent="0.15">
      <c r="AV1016" s="143" t="s">
        <v>233</v>
      </c>
      <c r="AW1016" s="144" t="s">
        <v>228</v>
      </c>
      <c r="AX1016" s="134" t="s">
        <v>198</v>
      </c>
      <c r="AY1016" s="134" t="s">
        <v>224</v>
      </c>
      <c r="AZ1016" s="134" t="s">
        <v>225</v>
      </c>
      <c r="BA1016" s="135">
        <v>0.75</v>
      </c>
      <c r="BB1016" s="145">
        <v>162570</v>
      </c>
    </row>
    <row r="1017" spans="48:54" x14ac:dyDescent="0.15">
      <c r="AV1017" s="143" t="s">
        <v>233</v>
      </c>
      <c r="AW1017" s="144" t="s">
        <v>228</v>
      </c>
      <c r="AX1017" s="134" t="s">
        <v>198</v>
      </c>
      <c r="AY1017" s="134" t="s">
        <v>224</v>
      </c>
      <c r="AZ1017" s="134" t="s">
        <v>225</v>
      </c>
      <c r="BA1017" s="135">
        <v>0.5</v>
      </c>
      <c r="BB1017" s="145">
        <v>160120</v>
      </c>
    </row>
    <row r="1018" spans="48:54" x14ac:dyDescent="0.15">
      <c r="AV1018" s="143" t="s">
        <v>233</v>
      </c>
      <c r="AW1018" s="144" t="s">
        <v>228</v>
      </c>
      <c r="AX1018" s="134" t="s">
        <v>199</v>
      </c>
      <c r="AY1018" s="134" t="s">
        <v>224</v>
      </c>
      <c r="AZ1018" s="134" t="s">
        <v>207</v>
      </c>
      <c r="BA1018" s="135">
        <v>1</v>
      </c>
      <c r="BB1018" s="145">
        <v>148670</v>
      </c>
    </row>
    <row r="1019" spans="48:54" x14ac:dyDescent="0.15">
      <c r="AV1019" s="143" t="s">
        <v>233</v>
      </c>
      <c r="AW1019" s="144" t="s">
        <v>228</v>
      </c>
      <c r="AX1019" s="134" t="s">
        <v>199</v>
      </c>
      <c r="AY1019" s="134" t="s">
        <v>224</v>
      </c>
      <c r="AZ1019" s="134" t="s">
        <v>207</v>
      </c>
      <c r="BA1019" s="135">
        <v>0.75</v>
      </c>
      <c r="BB1019" s="145">
        <v>141990</v>
      </c>
    </row>
    <row r="1020" spans="48:54" x14ac:dyDescent="0.15">
      <c r="AV1020" s="143" t="s">
        <v>233</v>
      </c>
      <c r="AW1020" s="144" t="s">
        <v>228</v>
      </c>
      <c r="AX1020" s="134" t="s">
        <v>199</v>
      </c>
      <c r="AY1020" s="134" t="s">
        <v>224</v>
      </c>
      <c r="AZ1020" s="134" t="s">
        <v>207</v>
      </c>
      <c r="BA1020" s="135">
        <v>0.5</v>
      </c>
      <c r="BB1020" s="145">
        <v>139210</v>
      </c>
    </row>
    <row r="1021" spans="48:54" x14ac:dyDescent="0.15">
      <c r="AV1021" s="143" t="s">
        <v>233</v>
      </c>
      <c r="AW1021" s="144" t="s">
        <v>228</v>
      </c>
      <c r="AX1021" s="134" t="s">
        <v>199</v>
      </c>
      <c r="AY1021" s="134" t="s">
        <v>224</v>
      </c>
      <c r="AZ1021" s="134" t="s">
        <v>225</v>
      </c>
      <c r="BA1021" s="135">
        <v>1</v>
      </c>
      <c r="BB1021" s="145">
        <v>178400</v>
      </c>
    </row>
    <row r="1022" spans="48:54" x14ac:dyDescent="0.15">
      <c r="AV1022" s="143" t="s">
        <v>233</v>
      </c>
      <c r="AW1022" s="144" t="s">
        <v>228</v>
      </c>
      <c r="AX1022" s="134" t="s">
        <v>199</v>
      </c>
      <c r="AY1022" s="134" t="s">
        <v>224</v>
      </c>
      <c r="AZ1022" s="134" t="s">
        <v>225</v>
      </c>
      <c r="BA1022" s="135">
        <v>0.75</v>
      </c>
      <c r="BB1022" s="145">
        <v>170380</v>
      </c>
    </row>
    <row r="1023" spans="48:54" x14ac:dyDescent="0.15">
      <c r="AV1023" s="143" t="s">
        <v>233</v>
      </c>
      <c r="AW1023" s="144" t="s">
        <v>228</v>
      </c>
      <c r="AX1023" s="134" t="s">
        <v>199</v>
      </c>
      <c r="AY1023" s="134" t="s">
        <v>224</v>
      </c>
      <c r="AZ1023" s="134" t="s">
        <v>225</v>
      </c>
      <c r="BA1023" s="135">
        <v>0.5</v>
      </c>
      <c r="BB1023" s="145">
        <v>167040</v>
      </c>
    </row>
    <row r="1024" spans="48:54" x14ac:dyDescent="0.15">
      <c r="AV1024" s="143" t="s">
        <v>233</v>
      </c>
      <c r="AW1024" s="144" t="s">
        <v>228</v>
      </c>
      <c r="AX1024" s="134" t="s">
        <v>200</v>
      </c>
      <c r="AY1024" s="134" t="s">
        <v>224</v>
      </c>
      <c r="AZ1024" s="134" t="s">
        <v>207</v>
      </c>
      <c r="BA1024" s="135">
        <v>1</v>
      </c>
      <c r="BB1024" s="145">
        <v>202320</v>
      </c>
    </row>
    <row r="1025" spans="48:54" x14ac:dyDescent="0.15">
      <c r="AV1025" s="143" t="s">
        <v>233</v>
      </c>
      <c r="AW1025" s="144" t="s">
        <v>228</v>
      </c>
      <c r="AX1025" s="134" t="s">
        <v>200</v>
      </c>
      <c r="AY1025" s="134" t="s">
        <v>224</v>
      </c>
      <c r="AZ1025" s="134" t="s">
        <v>207</v>
      </c>
      <c r="BA1025" s="135">
        <v>0.75</v>
      </c>
      <c r="BB1025" s="145">
        <v>190600</v>
      </c>
    </row>
    <row r="1026" spans="48:54" x14ac:dyDescent="0.15">
      <c r="AV1026" s="143" t="s">
        <v>233</v>
      </c>
      <c r="AW1026" s="144" t="s">
        <v>228</v>
      </c>
      <c r="AX1026" s="134" t="s">
        <v>200</v>
      </c>
      <c r="AY1026" s="134" t="s">
        <v>224</v>
      </c>
      <c r="AZ1026" s="134" t="s">
        <v>207</v>
      </c>
      <c r="BA1026" s="135">
        <v>0.5</v>
      </c>
      <c r="BB1026" s="145">
        <v>182990</v>
      </c>
    </row>
    <row r="1027" spans="48:54" x14ac:dyDescent="0.15">
      <c r="AV1027" s="143" t="s">
        <v>233</v>
      </c>
      <c r="AW1027" s="144" t="s">
        <v>228</v>
      </c>
      <c r="AX1027" s="134" t="s">
        <v>200</v>
      </c>
      <c r="AY1027" s="134" t="s">
        <v>224</v>
      </c>
      <c r="AZ1027" s="134" t="s">
        <v>225</v>
      </c>
      <c r="BA1027" s="135">
        <v>1</v>
      </c>
      <c r="BB1027" s="145">
        <v>242790</v>
      </c>
    </row>
    <row r="1028" spans="48:54" x14ac:dyDescent="0.15">
      <c r="AV1028" s="143" t="s">
        <v>233</v>
      </c>
      <c r="AW1028" s="144" t="s">
        <v>228</v>
      </c>
      <c r="AX1028" s="134" t="s">
        <v>200</v>
      </c>
      <c r="AY1028" s="134" t="s">
        <v>224</v>
      </c>
      <c r="AZ1028" s="134" t="s">
        <v>225</v>
      </c>
      <c r="BA1028" s="135">
        <v>0.75</v>
      </c>
      <c r="BB1028" s="145">
        <v>228730</v>
      </c>
    </row>
    <row r="1029" spans="48:54" x14ac:dyDescent="0.15">
      <c r="AV1029" s="143" t="s">
        <v>233</v>
      </c>
      <c r="AW1029" s="144" t="s">
        <v>228</v>
      </c>
      <c r="AX1029" s="134" t="s">
        <v>200</v>
      </c>
      <c r="AY1029" s="134" t="s">
        <v>224</v>
      </c>
      <c r="AZ1029" s="134" t="s">
        <v>225</v>
      </c>
      <c r="BA1029" s="135">
        <v>0.5</v>
      </c>
      <c r="BB1029" s="145">
        <v>219590</v>
      </c>
    </row>
    <row r="1030" spans="48:54" x14ac:dyDescent="0.15">
      <c r="AV1030" s="143" t="s">
        <v>233</v>
      </c>
      <c r="AW1030" s="144" t="s">
        <v>228</v>
      </c>
      <c r="AX1030" s="134" t="s">
        <v>201</v>
      </c>
      <c r="AY1030" s="134" t="s">
        <v>224</v>
      </c>
      <c r="AZ1030" s="134" t="s">
        <v>207</v>
      </c>
      <c r="BA1030" s="135">
        <v>1</v>
      </c>
      <c r="BB1030" s="145">
        <v>274440</v>
      </c>
    </row>
    <row r="1031" spans="48:54" x14ac:dyDescent="0.15">
      <c r="AV1031" s="143" t="s">
        <v>233</v>
      </c>
      <c r="AW1031" s="144" t="s">
        <v>228</v>
      </c>
      <c r="AX1031" s="134" t="s">
        <v>201</v>
      </c>
      <c r="AY1031" s="134" t="s">
        <v>224</v>
      </c>
      <c r="AZ1031" s="134" t="s">
        <v>207</v>
      </c>
      <c r="BA1031" s="135">
        <v>0.75</v>
      </c>
      <c r="BB1031" s="145">
        <v>255830</v>
      </c>
    </row>
    <row r="1032" spans="48:54" x14ac:dyDescent="0.15">
      <c r="AV1032" s="143" t="s">
        <v>233</v>
      </c>
      <c r="AW1032" s="144" t="s">
        <v>228</v>
      </c>
      <c r="AX1032" s="134" t="s">
        <v>201</v>
      </c>
      <c r="AY1032" s="134" t="s">
        <v>224</v>
      </c>
      <c r="AZ1032" s="134" t="s">
        <v>207</v>
      </c>
      <c r="BA1032" s="135">
        <v>0.5</v>
      </c>
      <c r="BB1032" s="145">
        <v>241320</v>
      </c>
    </row>
    <row r="1033" spans="48:54" x14ac:dyDescent="0.15">
      <c r="AV1033" s="143" t="s">
        <v>233</v>
      </c>
      <c r="AW1033" s="144" t="s">
        <v>228</v>
      </c>
      <c r="AX1033" s="134" t="s">
        <v>201</v>
      </c>
      <c r="AY1033" s="134" t="s">
        <v>224</v>
      </c>
      <c r="AZ1033" s="134" t="s">
        <v>225</v>
      </c>
      <c r="BA1033" s="135">
        <v>1</v>
      </c>
      <c r="BB1033" s="145">
        <v>329320</v>
      </c>
    </row>
    <row r="1034" spans="48:54" x14ac:dyDescent="0.15">
      <c r="AV1034" s="143" t="s">
        <v>233</v>
      </c>
      <c r="AW1034" s="144" t="s">
        <v>228</v>
      </c>
      <c r="AX1034" s="134" t="s">
        <v>201</v>
      </c>
      <c r="AY1034" s="134" t="s">
        <v>224</v>
      </c>
      <c r="AZ1034" s="134" t="s">
        <v>225</v>
      </c>
      <c r="BA1034" s="135">
        <v>0.75</v>
      </c>
      <c r="BB1034" s="145">
        <v>306990</v>
      </c>
    </row>
    <row r="1035" spans="48:54" x14ac:dyDescent="0.15">
      <c r="AV1035" s="143" t="s">
        <v>233</v>
      </c>
      <c r="AW1035" s="144" t="s">
        <v>228</v>
      </c>
      <c r="AX1035" s="134" t="s">
        <v>201</v>
      </c>
      <c r="AY1035" s="134" t="s">
        <v>224</v>
      </c>
      <c r="AZ1035" s="134" t="s">
        <v>225</v>
      </c>
      <c r="BA1035" s="135">
        <v>0.5</v>
      </c>
      <c r="BB1035" s="145">
        <v>289580</v>
      </c>
    </row>
    <row r="1036" spans="48:54" x14ac:dyDescent="0.15">
      <c r="AV1036" s="143" t="s">
        <v>233</v>
      </c>
      <c r="AW1036" s="144" t="s">
        <v>145</v>
      </c>
      <c r="AX1036" s="134" t="s">
        <v>198</v>
      </c>
      <c r="AY1036" s="134" t="s">
        <v>224</v>
      </c>
      <c r="AZ1036" s="134" t="s">
        <v>207</v>
      </c>
      <c r="BA1036" s="135">
        <v>1</v>
      </c>
      <c r="BB1036" s="145">
        <v>96990</v>
      </c>
    </row>
    <row r="1037" spans="48:54" x14ac:dyDescent="0.15">
      <c r="AV1037" s="143" t="s">
        <v>233</v>
      </c>
      <c r="AW1037" s="144" t="s">
        <v>145</v>
      </c>
      <c r="AX1037" s="134" t="s">
        <v>198</v>
      </c>
      <c r="AY1037" s="134" t="s">
        <v>224</v>
      </c>
      <c r="AZ1037" s="134" t="s">
        <v>207</v>
      </c>
      <c r="BA1037" s="135">
        <v>0.75</v>
      </c>
      <c r="BB1037" s="145">
        <v>92660</v>
      </c>
    </row>
    <row r="1038" spans="48:54" x14ac:dyDescent="0.15">
      <c r="AV1038" s="143" t="s">
        <v>233</v>
      </c>
      <c r="AW1038" s="144" t="s">
        <v>145</v>
      </c>
      <c r="AX1038" s="134" t="s">
        <v>198</v>
      </c>
      <c r="AY1038" s="134" t="s">
        <v>224</v>
      </c>
      <c r="AZ1038" s="134" t="s">
        <v>207</v>
      </c>
      <c r="BA1038" s="135">
        <v>0.5</v>
      </c>
      <c r="BB1038" s="145">
        <v>89790</v>
      </c>
    </row>
    <row r="1039" spans="48:54" x14ac:dyDescent="0.15">
      <c r="AV1039" s="143" t="s">
        <v>233</v>
      </c>
      <c r="AW1039" s="144" t="s">
        <v>145</v>
      </c>
      <c r="AX1039" s="134" t="s">
        <v>198</v>
      </c>
      <c r="AY1039" s="134" t="s">
        <v>224</v>
      </c>
      <c r="AZ1039" s="134" t="s">
        <v>225</v>
      </c>
      <c r="BA1039" s="135">
        <v>1</v>
      </c>
      <c r="BB1039" s="145">
        <v>116390</v>
      </c>
    </row>
    <row r="1040" spans="48:54" x14ac:dyDescent="0.15">
      <c r="AV1040" s="143" t="s">
        <v>233</v>
      </c>
      <c r="AW1040" s="144" t="s">
        <v>145</v>
      </c>
      <c r="AX1040" s="134" t="s">
        <v>198</v>
      </c>
      <c r="AY1040" s="134" t="s">
        <v>224</v>
      </c>
      <c r="AZ1040" s="134" t="s">
        <v>225</v>
      </c>
      <c r="BA1040" s="135">
        <v>0.75</v>
      </c>
      <c r="BB1040" s="145">
        <v>111190</v>
      </c>
    </row>
    <row r="1041" spans="48:54" x14ac:dyDescent="0.15">
      <c r="AV1041" s="143" t="s">
        <v>233</v>
      </c>
      <c r="AW1041" s="144" t="s">
        <v>145</v>
      </c>
      <c r="AX1041" s="134" t="s">
        <v>198</v>
      </c>
      <c r="AY1041" s="134" t="s">
        <v>224</v>
      </c>
      <c r="AZ1041" s="134" t="s">
        <v>225</v>
      </c>
      <c r="BA1041" s="135">
        <v>0.5</v>
      </c>
      <c r="BB1041" s="145">
        <v>107740</v>
      </c>
    </row>
    <row r="1042" spans="48:54" x14ac:dyDescent="0.15">
      <c r="AV1042" s="143" t="s">
        <v>233</v>
      </c>
      <c r="AW1042" s="144" t="s">
        <v>145</v>
      </c>
      <c r="AX1042" s="134" t="s">
        <v>199</v>
      </c>
      <c r="AY1042" s="134" t="s">
        <v>224</v>
      </c>
      <c r="AZ1042" s="134" t="s">
        <v>207</v>
      </c>
      <c r="BA1042" s="135">
        <v>1</v>
      </c>
      <c r="BB1042" s="145">
        <v>104130</v>
      </c>
    </row>
    <row r="1043" spans="48:54" x14ac:dyDescent="0.15">
      <c r="AV1043" s="143" t="s">
        <v>233</v>
      </c>
      <c r="AW1043" s="144" t="s">
        <v>145</v>
      </c>
      <c r="AX1043" s="134" t="s">
        <v>199</v>
      </c>
      <c r="AY1043" s="134" t="s">
        <v>224</v>
      </c>
      <c r="AZ1043" s="134" t="s">
        <v>207</v>
      </c>
      <c r="BA1043" s="135">
        <v>0.75</v>
      </c>
      <c r="BB1043" s="145">
        <v>99170</v>
      </c>
    </row>
    <row r="1044" spans="48:54" x14ac:dyDescent="0.15">
      <c r="AV1044" s="143" t="s">
        <v>233</v>
      </c>
      <c r="AW1044" s="144" t="s">
        <v>145</v>
      </c>
      <c r="AX1044" s="134" t="s">
        <v>199</v>
      </c>
      <c r="AY1044" s="134" t="s">
        <v>224</v>
      </c>
      <c r="AZ1044" s="134" t="s">
        <v>207</v>
      </c>
      <c r="BA1044" s="135">
        <v>0.5</v>
      </c>
      <c r="BB1044" s="145">
        <v>95570</v>
      </c>
    </row>
    <row r="1045" spans="48:54" x14ac:dyDescent="0.15">
      <c r="AV1045" s="143" t="s">
        <v>233</v>
      </c>
      <c r="AW1045" s="144" t="s">
        <v>145</v>
      </c>
      <c r="AX1045" s="134" t="s">
        <v>199</v>
      </c>
      <c r="AY1045" s="134" t="s">
        <v>224</v>
      </c>
      <c r="AZ1045" s="134" t="s">
        <v>225</v>
      </c>
      <c r="BA1045" s="135">
        <v>1</v>
      </c>
      <c r="BB1045" s="145">
        <v>124960</v>
      </c>
    </row>
    <row r="1046" spans="48:54" x14ac:dyDescent="0.15">
      <c r="AV1046" s="143" t="s">
        <v>233</v>
      </c>
      <c r="AW1046" s="144" t="s">
        <v>145</v>
      </c>
      <c r="AX1046" s="134" t="s">
        <v>199</v>
      </c>
      <c r="AY1046" s="134" t="s">
        <v>224</v>
      </c>
      <c r="AZ1046" s="134" t="s">
        <v>225</v>
      </c>
      <c r="BA1046" s="135">
        <v>0.75</v>
      </c>
      <c r="BB1046" s="145">
        <v>118990</v>
      </c>
    </row>
    <row r="1047" spans="48:54" x14ac:dyDescent="0.15">
      <c r="AV1047" s="143" t="s">
        <v>233</v>
      </c>
      <c r="AW1047" s="144" t="s">
        <v>145</v>
      </c>
      <c r="AX1047" s="134" t="s">
        <v>199</v>
      </c>
      <c r="AY1047" s="134" t="s">
        <v>224</v>
      </c>
      <c r="AZ1047" s="134" t="s">
        <v>225</v>
      </c>
      <c r="BA1047" s="135">
        <v>0.5</v>
      </c>
      <c r="BB1047" s="145">
        <v>114680</v>
      </c>
    </row>
    <row r="1048" spans="48:54" x14ac:dyDescent="0.15">
      <c r="AV1048" s="143" t="s">
        <v>233</v>
      </c>
      <c r="AW1048" s="144" t="s">
        <v>145</v>
      </c>
      <c r="AX1048" s="134" t="s">
        <v>200</v>
      </c>
      <c r="AY1048" s="134" t="s">
        <v>224</v>
      </c>
      <c r="AZ1048" s="134" t="s">
        <v>207</v>
      </c>
      <c r="BA1048" s="135">
        <v>1</v>
      </c>
      <c r="BB1048" s="145">
        <v>157770</v>
      </c>
    </row>
    <row r="1049" spans="48:54" x14ac:dyDescent="0.15">
      <c r="AV1049" s="143" t="s">
        <v>233</v>
      </c>
      <c r="AW1049" s="144" t="s">
        <v>145</v>
      </c>
      <c r="AX1049" s="134" t="s">
        <v>200</v>
      </c>
      <c r="AY1049" s="134" t="s">
        <v>224</v>
      </c>
      <c r="AZ1049" s="134" t="s">
        <v>207</v>
      </c>
      <c r="BA1049" s="135">
        <v>0.75</v>
      </c>
      <c r="BB1049" s="145">
        <v>147780</v>
      </c>
    </row>
    <row r="1050" spans="48:54" x14ac:dyDescent="0.15">
      <c r="AV1050" s="143" t="s">
        <v>233</v>
      </c>
      <c r="AW1050" s="144" t="s">
        <v>145</v>
      </c>
      <c r="AX1050" s="134" t="s">
        <v>200</v>
      </c>
      <c r="AY1050" s="134" t="s">
        <v>224</v>
      </c>
      <c r="AZ1050" s="134" t="s">
        <v>207</v>
      </c>
      <c r="BA1050" s="135">
        <v>0.5</v>
      </c>
      <c r="BB1050" s="145">
        <v>139350</v>
      </c>
    </row>
    <row r="1051" spans="48:54" x14ac:dyDescent="0.15">
      <c r="AV1051" s="143" t="s">
        <v>233</v>
      </c>
      <c r="AW1051" s="144" t="s">
        <v>145</v>
      </c>
      <c r="AX1051" s="134" t="s">
        <v>200</v>
      </c>
      <c r="AY1051" s="134" t="s">
        <v>224</v>
      </c>
      <c r="AZ1051" s="134" t="s">
        <v>225</v>
      </c>
      <c r="BA1051" s="135">
        <v>1</v>
      </c>
      <c r="BB1051" s="145">
        <v>189330</v>
      </c>
    </row>
    <row r="1052" spans="48:54" x14ac:dyDescent="0.15">
      <c r="AV1052" s="143" t="s">
        <v>233</v>
      </c>
      <c r="AW1052" s="144" t="s">
        <v>145</v>
      </c>
      <c r="AX1052" s="134" t="s">
        <v>200</v>
      </c>
      <c r="AY1052" s="134" t="s">
        <v>224</v>
      </c>
      <c r="AZ1052" s="134" t="s">
        <v>225</v>
      </c>
      <c r="BA1052" s="135">
        <v>0.75</v>
      </c>
      <c r="BB1052" s="145">
        <v>177330</v>
      </c>
    </row>
    <row r="1053" spans="48:54" x14ac:dyDescent="0.15">
      <c r="AV1053" s="143" t="s">
        <v>233</v>
      </c>
      <c r="AW1053" s="144" t="s">
        <v>145</v>
      </c>
      <c r="AX1053" s="134" t="s">
        <v>200</v>
      </c>
      <c r="AY1053" s="134" t="s">
        <v>224</v>
      </c>
      <c r="AZ1053" s="134" t="s">
        <v>225</v>
      </c>
      <c r="BA1053" s="135">
        <v>0.5</v>
      </c>
      <c r="BB1053" s="145">
        <v>167210</v>
      </c>
    </row>
    <row r="1054" spans="48:54" x14ac:dyDescent="0.15">
      <c r="AV1054" s="143" t="s">
        <v>233</v>
      </c>
      <c r="AW1054" s="144" t="s">
        <v>145</v>
      </c>
      <c r="AX1054" s="134" t="s">
        <v>201</v>
      </c>
      <c r="AY1054" s="134" t="s">
        <v>224</v>
      </c>
      <c r="AZ1054" s="134" t="s">
        <v>207</v>
      </c>
      <c r="BA1054" s="135">
        <v>1</v>
      </c>
      <c r="BB1054" s="145">
        <v>229890</v>
      </c>
    </row>
    <row r="1055" spans="48:54" x14ac:dyDescent="0.15">
      <c r="AV1055" s="143" t="s">
        <v>233</v>
      </c>
      <c r="AW1055" s="144" t="s">
        <v>145</v>
      </c>
      <c r="AX1055" s="134" t="s">
        <v>201</v>
      </c>
      <c r="AY1055" s="134" t="s">
        <v>224</v>
      </c>
      <c r="AZ1055" s="134" t="s">
        <v>207</v>
      </c>
      <c r="BA1055" s="135">
        <v>0.75</v>
      </c>
      <c r="BB1055" s="145">
        <v>213000</v>
      </c>
    </row>
    <row r="1056" spans="48:54" x14ac:dyDescent="0.15">
      <c r="AV1056" s="143" t="s">
        <v>233</v>
      </c>
      <c r="AW1056" s="144" t="s">
        <v>145</v>
      </c>
      <c r="AX1056" s="134" t="s">
        <v>201</v>
      </c>
      <c r="AY1056" s="134" t="s">
        <v>224</v>
      </c>
      <c r="AZ1056" s="134" t="s">
        <v>207</v>
      </c>
      <c r="BA1056" s="135">
        <v>0.5</v>
      </c>
      <c r="BB1056" s="145">
        <v>197680</v>
      </c>
    </row>
    <row r="1057" spans="48:54" x14ac:dyDescent="0.15">
      <c r="AV1057" s="143" t="s">
        <v>233</v>
      </c>
      <c r="AW1057" s="144" t="s">
        <v>145</v>
      </c>
      <c r="AX1057" s="134" t="s">
        <v>201</v>
      </c>
      <c r="AY1057" s="134" t="s">
        <v>224</v>
      </c>
      <c r="AZ1057" s="134" t="s">
        <v>225</v>
      </c>
      <c r="BA1057" s="135">
        <v>1</v>
      </c>
      <c r="BB1057" s="145">
        <v>275870</v>
      </c>
    </row>
    <row r="1058" spans="48:54" x14ac:dyDescent="0.15">
      <c r="AV1058" s="143" t="s">
        <v>233</v>
      </c>
      <c r="AW1058" s="144" t="s">
        <v>145</v>
      </c>
      <c r="AX1058" s="134" t="s">
        <v>201</v>
      </c>
      <c r="AY1058" s="134" t="s">
        <v>224</v>
      </c>
      <c r="AZ1058" s="134" t="s">
        <v>225</v>
      </c>
      <c r="BA1058" s="135">
        <v>0.75</v>
      </c>
      <c r="BB1058" s="145">
        <v>255610</v>
      </c>
    </row>
    <row r="1059" spans="48:54" x14ac:dyDescent="0.15">
      <c r="AV1059" s="143" t="s">
        <v>233</v>
      </c>
      <c r="AW1059" s="144" t="s">
        <v>145</v>
      </c>
      <c r="AX1059" s="134" t="s">
        <v>201</v>
      </c>
      <c r="AY1059" s="134" t="s">
        <v>224</v>
      </c>
      <c r="AZ1059" s="134" t="s">
        <v>225</v>
      </c>
      <c r="BA1059" s="135">
        <v>0.5</v>
      </c>
      <c r="BB1059" s="145">
        <v>237210</v>
      </c>
    </row>
    <row r="1060" spans="48:54" x14ac:dyDescent="0.15">
      <c r="AV1060" s="143" t="s">
        <v>233</v>
      </c>
      <c r="AW1060" s="144" t="s">
        <v>146</v>
      </c>
      <c r="AX1060" s="134" t="s">
        <v>198</v>
      </c>
      <c r="AY1060" s="134" t="s">
        <v>224</v>
      </c>
      <c r="AZ1060" s="134" t="s">
        <v>207</v>
      </c>
      <c r="BA1060" s="135">
        <v>1</v>
      </c>
      <c r="BB1060" s="145">
        <v>86240</v>
      </c>
    </row>
    <row r="1061" spans="48:54" x14ac:dyDescent="0.15">
      <c r="AV1061" s="143" t="s">
        <v>233</v>
      </c>
      <c r="AW1061" s="144" t="s">
        <v>146</v>
      </c>
      <c r="AX1061" s="134" t="s">
        <v>198</v>
      </c>
      <c r="AY1061" s="134" t="s">
        <v>224</v>
      </c>
      <c r="AZ1061" s="134" t="s">
        <v>207</v>
      </c>
      <c r="BA1061" s="135">
        <v>0.75</v>
      </c>
      <c r="BB1061" s="145">
        <v>85260</v>
      </c>
    </row>
    <row r="1062" spans="48:54" x14ac:dyDescent="0.15">
      <c r="AV1062" s="143" t="s">
        <v>233</v>
      </c>
      <c r="AW1062" s="144" t="s">
        <v>146</v>
      </c>
      <c r="AX1062" s="134" t="s">
        <v>198</v>
      </c>
      <c r="AY1062" s="134" t="s">
        <v>224</v>
      </c>
      <c r="AZ1062" s="134" t="s">
        <v>207</v>
      </c>
      <c r="BA1062" s="135">
        <v>0.5</v>
      </c>
      <c r="BB1062" s="145">
        <v>82540</v>
      </c>
    </row>
    <row r="1063" spans="48:54" x14ac:dyDescent="0.15">
      <c r="AV1063" s="143" t="s">
        <v>233</v>
      </c>
      <c r="AW1063" s="144" t="s">
        <v>146</v>
      </c>
      <c r="AX1063" s="134" t="s">
        <v>198</v>
      </c>
      <c r="AY1063" s="134" t="s">
        <v>224</v>
      </c>
      <c r="AZ1063" s="134" t="s">
        <v>225</v>
      </c>
      <c r="BA1063" s="135">
        <v>1</v>
      </c>
      <c r="BB1063" s="145">
        <v>103480</v>
      </c>
    </row>
    <row r="1064" spans="48:54" x14ac:dyDescent="0.15">
      <c r="AV1064" s="143" t="s">
        <v>233</v>
      </c>
      <c r="AW1064" s="144" t="s">
        <v>146</v>
      </c>
      <c r="AX1064" s="134" t="s">
        <v>198</v>
      </c>
      <c r="AY1064" s="134" t="s">
        <v>224</v>
      </c>
      <c r="AZ1064" s="134" t="s">
        <v>225</v>
      </c>
      <c r="BA1064" s="135">
        <v>0.75</v>
      </c>
      <c r="BB1064" s="145">
        <v>102310</v>
      </c>
    </row>
    <row r="1065" spans="48:54" x14ac:dyDescent="0.15">
      <c r="AV1065" s="143" t="s">
        <v>233</v>
      </c>
      <c r="AW1065" s="144" t="s">
        <v>146</v>
      </c>
      <c r="AX1065" s="134" t="s">
        <v>198</v>
      </c>
      <c r="AY1065" s="134" t="s">
        <v>224</v>
      </c>
      <c r="AZ1065" s="134" t="s">
        <v>225</v>
      </c>
      <c r="BA1065" s="135">
        <v>0.5</v>
      </c>
      <c r="BB1065" s="145">
        <v>99040</v>
      </c>
    </row>
    <row r="1066" spans="48:54" x14ac:dyDescent="0.15">
      <c r="AV1066" s="143" t="s">
        <v>233</v>
      </c>
      <c r="AW1066" s="144" t="s">
        <v>146</v>
      </c>
      <c r="AX1066" s="134" t="s">
        <v>199</v>
      </c>
      <c r="AY1066" s="134" t="s">
        <v>224</v>
      </c>
      <c r="AZ1066" s="134" t="s">
        <v>207</v>
      </c>
      <c r="BA1066" s="135">
        <v>1</v>
      </c>
      <c r="BB1066" s="145">
        <v>93380</v>
      </c>
    </row>
    <row r="1067" spans="48:54" x14ac:dyDescent="0.15">
      <c r="AV1067" s="143" t="s">
        <v>233</v>
      </c>
      <c r="AW1067" s="144" t="s">
        <v>146</v>
      </c>
      <c r="AX1067" s="134" t="s">
        <v>199</v>
      </c>
      <c r="AY1067" s="134" t="s">
        <v>224</v>
      </c>
      <c r="AZ1067" s="134" t="s">
        <v>207</v>
      </c>
      <c r="BA1067" s="135">
        <v>0.75</v>
      </c>
      <c r="BB1067" s="145">
        <v>91760</v>
      </c>
    </row>
    <row r="1068" spans="48:54" x14ac:dyDescent="0.15">
      <c r="AV1068" s="143" t="s">
        <v>233</v>
      </c>
      <c r="AW1068" s="144" t="s">
        <v>146</v>
      </c>
      <c r="AX1068" s="134" t="s">
        <v>199</v>
      </c>
      <c r="AY1068" s="134" t="s">
        <v>224</v>
      </c>
      <c r="AZ1068" s="134" t="s">
        <v>207</v>
      </c>
      <c r="BA1068" s="135">
        <v>0.5</v>
      </c>
      <c r="BB1068" s="145">
        <v>88320</v>
      </c>
    </row>
    <row r="1069" spans="48:54" x14ac:dyDescent="0.15">
      <c r="AV1069" s="143" t="s">
        <v>233</v>
      </c>
      <c r="AW1069" s="144" t="s">
        <v>146</v>
      </c>
      <c r="AX1069" s="134" t="s">
        <v>199</v>
      </c>
      <c r="AY1069" s="134" t="s">
        <v>224</v>
      </c>
      <c r="AZ1069" s="134" t="s">
        <v>225</v>
      </c>
      <c r="BA1069" s="135">
        <v>1</v>
      </c>
      <c r="BB1069" s="145">
        <v>112040</v>
      </c>
    </row>
    <row r="1070" spans="48:54" x14ac:dyDescent="0.15">
      <c r="AV1070" s="143" t="s">
        <v>233</v>
      </c>
      <c r="AW1070" s="144" t="s">
        <v>146</v>
      </c>
      <c r="AX1070" s="134" t="s">
        <v>199</v>
      </c>
      <c r="AY1070" s="134" t="s">
        <v>224</v>
      </c>
      <c r="AZ1070" s="134" t="s">
        <v>225</v>
      </c>
      <c r="BA1070" s="135">
        <v>0.75</v>
      </c>
      <c r="BB1070" s="145">
        <v>110130</v>
      </c>
    </row>
    <row r="1071" spans="48:54" x14ac:dyDescent="0.15">
      <c r="AV1071" s="143" t="s">
        <v>233</v>
      </c>
      <c r="AW1071" s="144" t="s">
        <v>146</v>
      </c>
      <c r="AX1071" s="134" t="s">
        <v>199</v>
      </c>
      <c r="AY1071" s="134" t="s">
        <v>224</v>
      </c>
      <c r="AZ1071" s="134" t="s">
        <v>225</v>
      </c>
      <c r="BA1071" s="135">
        <v>0.5</v>
      </c>
      <c r="BB1071" s="145">
        <v>105980</v>
      </c>
    </row>
    <row r="1072" spans="48:54" x14ac:dyDescent="0.15">
      <c r="AV1072" s="143" t="s">
        <v>233</v>
      </c>
      <c r="AW1072" s="144" t="s">
        <v>146</v>
      </c>
      <c r="AX1072" s="134" t="s">
        <v>200</v>
      </c>
      <c r="AY1072" s="134" t="s">
        <v>224</v>
      </c>
      <c r="AZ1072" s="134" t="s">
        <v>207</v>
      </c>
      <c r="BA1072" s="135">
        <v>1</v>
      </c>
      <c r="BB1072" s="145">
        <v>147020</v>
      </c>
    </row>
    <row r="1073" spans="48:54" x14ac:dyDescent="0.15">
      <c r="AV1073" s="143" t="s">
        <v>233</v>
      </c>
      <c r="AW1073" s="144" t="s">
        <v>146</v>
      </c>
      <c r="AX1073" s="134" t="s">
        <v>200</v>
      </c>
      <c r="AY1073" s="134" t="s">
        <v>224</v>
      </c>
      <c r="AZ1073" s="134" t="s">
        <v>207</v>
      </c>
      <c r="BA1073" s="135">
        <v>0.75</v>
      </c>
      <c r="BB1073" s="145">
        <v>140390</v>
      </c>
    </row>
    <row r="1074" spans="48:54" x14ac:dyDescent="0.15">
      <c r="AV1074" s="143" t="s">
        <v>233</v>
      </c>
      <c r="AW1074" s="144" t="s">
        <v>146</v>
      </c>
      <c r="AX1074" s="134" t="s">
        <v>200</v>
      </c>
      <c r="AY1074" s="134" t="s">
        <v>224</v>
      </c>
      <c r="AZ1074" s="134" t="s">
        <v>207</v>
      </c>
      <c r="BA1074" s="135">
        <v>0.5</v>
      </c>
      <c r="BB1074" s="145">
        <v>132100</v>
      </c>
    </row>
    <row r="1075" spans="48:54" x14ac:dyDescent="0.15">
      <c r="AV1075" s="143" t="s">
        <v>233</v>
      </c>
      <c r="AW1075" s="144" t="s">
        <v>146</v>
      </c>
      <c r="AX1075" s="134" t="s">
        <v>200</v>
      </c>
      <c r="AY1075" s="134" t="s">
        <v>224</v>
      </c>
      <c r="AZ1075" s="134" t="s">
        <v>225</v>
      </c>
      <c r="BA1075" s="135">
        <v>1</v>
      </c>
      <c r="BB1075" s="145">
        <v>176410</v>
      </c>
    </row>
    <row r="1076" spans="48:54" x14ac:dyDescent="0.15">
      <c r="AV1076" s="143" t="s">
        <v>233</v>
      </c>
      <c r="AW1076" s="144" t="s">
        <v>146</v>
      </c>
      <c r="AX1076" s="134" t="s">
        <v>200</v>
      </c>
      <c r="AY1076" s="134" t="s">
        <v>224</v>
      </c>
      <c r="AZ1076" s="134" t="s">
        <v>225</v>
      </c>
      <c r="BA1076" s="135">
        <v>0.75</v>
      </c>
      <c r="BB1076" s="145">
        <v>168460</v>
      </c>
    </row>
    <row r="1077" spans="48:54" x14ac:dyDescent="0.15">
      <c r="AV1077" s="143" t="s">
        <v>233</v>
      </c>
      <c r="AW1077" s="144" t="s">
        <v>146</v>
      </c>
      <c r="AX1077" s="134" t="s">
        <v>200</v>
      </c>
      <c r="AY1077" s="134" t="s">
        <v>224</v>
      </c>
      <c r="AZ1077" s="134" t="s">
        <v>225</v>
      </c>
      <c r="BA1077" s="135">
        <v>0.5</v>
      </c>
      <c r="BB1077" s="145">
        <v>158520</v>
      </c>
    </row>
    <row r="1078" spans="48:54" x14ac:dyDescent="0.15">
      <c r="AV1078" s="143" t="s">
        <v>233</v>
      </c>
      <c r="AW1078" s="144" t="s">
        <v>146</v>
      </c>
      <c r="AX1078" s="134" t="s">
        <v>201</v>
      </c>
      <c r="AY1078" s="134" t="s">
        <v>224</v>
      </c>
      <c r="AZ1078" s="134" t="s">
        <v>207</v>
      </c>
      <c r="BA1078" s="135">
        <v>1</v>
      </c>
      <c r="BB1078" s="145">
        <v>219140</v>
      </c>
    </row>
    <row r="1079" spans="48:54" x14ac:dyDescent="0.15">
      <c r="AV1079" s="143" t="s">
        <v>233</v>
      </c>
      <c r="AW1079" s="144" t="s">
        <v>146</v>
      </c>
      <c r="AX1079" s="134" t="s">
        <v>201</v>
      </c>
      <c r="AY1079" s="134" t="s">
        <v>224</v>
      </c>
      <c r="AZ1079" s="134" t="s">
        <v>207</v>
      </c>
      <c r="BA1079" s="135">
        <v>0.75</v>
      </c>
      <c r="BB1079" s="145">
        <v>205610</v>
      </c>
    </row>
    <row r="1080" spans="48:54" x14ac:dyDescent="0.15">
      <c r="AV1080" s="143" t="s">
        <v>233</v>
      </c>
      <c r="AW1080" s="144" t="s">
        <v>146</v>
      </c>
      <c r="AX1080" s="134" t="s">
        <v>201</v>
      </c>
      <c r="AY1080" s="134" t="s">
        <v>224</v>
      </c>
      <c r="AZ1080" s="134" t="s">
        <v>207</v>
      </c>
      <c r="BA1080" s="135">
        <v>0.5</v>
      </c>
      <c r="BB1080" s="145">
        <v>190430</v>
      </c>
    </row>
    <row r="1081" spans="48:54" x14ac:dyDescent="0.15">
      <c r="AV1081" s="143" t="s">
        <v>233</v>
      </c>
      <c r="AW1081" s="144" t="s">
        <v>146</v>
      </c>
      <c r="AX1081" s="134" t="s">
        <v>201</v>
      </c>
      <c r="AY1081" s="134" t="s">
        <v>224</v>
      </c>
      <c r="AZ1081" s="134" t="s">
        <v>225</v>
      </c>
      <c r="BA1081" s="135">
        <v>1</v>
      </c>
      <c r="BB1081" s="145">
        <v>262970</v>
      </c>
    </row>
    <row r="1082" spans="48:54" x14ac:dyDescent="0.15">
      <c r="AV1082" s="143" t="s">
        <v>233</v>
      </c>
      <c r="AW1082" s="144" t="s">
        <v>146</v>
      </c>
      <c r="AX1082" s="134" t="s">
        <v>201</v>
      </c>
      <c r="AY1082" s="134" t="s">
        <v>224</v>
      </c>
      <c r="AZ1082" s="134" t="s">
        <v>225</v>
      </c>
      <c r="BA1082" s="135">
        <v>0.75</v>
      </c>
      <c r="BB1082" s="145">
        <v>246740</v>
      </c>
    </row>
    <row r="1083" spans="48:54" x14ac:dyDescent="0.15">
      <c r="AV1083" s="143" t="s">
        <v>233</v>
      </c>
      <c r="AW1083" s="144" t="s">
        <v>146</v>
      </c>
      <c r="AX1083" s="134" t="s">
        <v>201</v>
      </c>
      <c r="AY1083" s="134" t="s">
        <v>224</v>
      </c>
      <c r="AZ1083" s="134" t="s">
        <v>225</v>
      </c>
      <c r="BA1083" s="135">
        <v>0.5</v>
      </c>
      <c r="BB1083" s="145">
        <v>228520</v>
      </c>
    </row>
    <row r="1084" spans="48:54" x14ac:dyDescent="0.15">
      <c r="AV1084" s="143" t="s">
        <v>233</v>
      </c>
      <c r="AW1084" s="144" t="s">
        <v>147</v>
      </c>
      <c r="AX1084" s="134" t="s">
        <v>198</v>
      </c>
      <c r="AY1084" s="134" t="s">
        <v>224</v>
      </c>
      <c r="AZ1084" s="134" t="s">
        <v>207</v>
      </c>
      <c r="BA1084" s="135">
        <v>1</v>
      </c>
      <c r="BB1084" s="145">
        <v>69880</v>
      </c>
    </row>
    <row r="1085" spans="48:54" x14ac:dyDescent="0.15">
      <c r="AV1085" s="143" t="s">
        <v>233</v>
      </c>
      <c r="AW1085" s="144" t="s">
        <v>147</v>
      </c>
      <c r="AX1085" s="134" t="s">
        <v>198</v>
      </c>
      <c r="AY1085" s="134" t="s">
        <v>224</v>
      </c>
      <c r="AZ1085" s="134" t="s">
        <v>207</v>
      </c>
      <c r="BA1085" s="135">
        <v>0.75</v>
      </c>
      <c r="BB1085" s="145">
        <v>67890</v>
      </c>
    </row>
    <row r="1086" spans="48:54" x14ac:dyDescent="0.15">
      <c r="AV1086" s="143" t="s">
        <v>233</v>
      </c>
      <c r="AW1086" s="144" t="s">
        <v>147</v>
      </c>
      <c r="AX1086" s="134" t="s">
        <v>198</v>
      </c>
      <c r="AY1086" s="134" t="s">
        <v>224</v>
      </c>
      <c r="AZ1086" s="134" t="s">
        <v>207</v>
      </c>
      <c r="BA1086" s="135">
        <v>0.5</v>
      </c>
      <c r="BB1086" s="145">
        <v>65350</v>
      </c>
    </row>
    <row r="1087" spans="48:54" x14ac:dyDescent="0.15">
      <c r="AV1087" s="143" t="s">
        <v>233</v>
      </c>
      <c r="AW1087" s="144" t="s">
        <v>147</v>
      </c>
      <c r="AX1087" s="134" t="s">
        <v>198</v>
      </c>
      <c r="AY1087" s="134" t="s">
        <v>224</v>
      </c>
      <c r="AZ1087" s="134" t="s">
        <v>225</v>
      </c>
      <c r="BA1087" s="135">
        <v>1</v>
      </c>
      <c r="BB1087" s="145">
        <v>83850</v>
      </c>
    </row>
    <row r="1088" spans="48:54" x14ac:dyDescent="0.15">
      <c r="AV1088" s="143" t="s">
        <v>233</v>
      </c>
      <c r="AW1088" s="144" t="s">
        <v>147</v>
      </c>
      <c r="AX1088" s="134" t="s">
        <v>198</v>
      </c>
      <c r="AY1088" s="134" t="s">
        <v>224</v>
      </c>
      <c r="AZ1088" s="134" t="s">
        <v>225</v>
      </c>
      <c r="BA1088" s="135">
        <v>0.75</v>
      </c>
      <c r="BB1088" s="145">
        <v>81460</v>
      </c>
    </row>
    <row r="1089" spans="48:54" x14ac:dyDescent="0.15">
      <c r="AV1089" s="143" t="s">
        <v>233</v>
      </c>
      <c r="AW1089" s="144" t="s">
        <v>147</v>
      </c>
      <c r="AX1089" s="134" t="s">
        <v>198</v>
      </c>
      <c r="AY1089" s="134" t="s">
        <v>224</v>
      </c>
      <c r="AZ1089" s="134" t="s">
        <v>225</v>
      </c>
      <c r="BA1089" s="135">
        <v>0.5</v>
      </c>
      <c r="BB1089" s="145">
        <v>78410</v>
      </c>
    </row>
    <row r="1090" spans="48:54" x14ac:dyDescent="0.15">
      <c r="AV1090" s="143" t="s">
        <v>233</v>
      </c>
      <c r="AW1090" s="144" t="s">
        <v>147</v>
      </c>
      <c r="AX1090" s="134" t="s">
        <v>199</v>
      </c>
      <c r="AY1090" s="134" t="s">
        <v>224</v>
      </c>
      <c r="AZ1090" s="134" t="s">
        <v>207</v>
      </c>
      <c r="BA1090" s="135">
        <v>1</v>
      </c>
      <c r="BB1090" s="145">
        <v>77020</v>
      </c>
    </row>
    <row r="1091" spans="48:54" x14ac:dyDescent="0.15">
      <c r="AV1091" s="143" t="s">
        <v>233</v>
      </c>
      <c r="AW1091" s="144" t="s">
        <v>147</v>
      </c>
      <c r="AX1091" s="134" t="s">
        <v>199</v>
      </c>
      <c r="AY1091" s="134" t="s">
        <v>224</v>
      </c>
      <c r="AZ1091" s="134" t="s">
        <v>207</v>
      </c>
      <c r="BA1091" s="135">
        <v>0.75</v>
      </c>
      <c r="BB1091" s="145">
        <v>74390</v>
      </c>
    </row>
    <row r="1092" spans="48:54" x14ac:dyDescent="0.15">
      <c r="AV1092" s="143" t="s">
        <v>233</v>
      </c>
      <c r="AW1092" s="144" t="s">
        <v>147</v>
      </c>
      <c r="AX1092" s="134" t="s">
        <v>199</v>
      </c>
      <c r="AY1092" s="134" t="s">
        <v>224</v>
      </c>
      <c r="AZ1092" s="134" t="s">
        <v>207</v>
      </c>
      <c r="BA1092" s="135">
        <v>0.5</v>
      </c>
      <c r="BB1092" s="145">
        <v>71120</v>
      </c>
    </row>
    <row r="1093" spans="48:54" x14ac:dyDescent="0.15">
      <c r="AV1093" s="143" t="s">
        <v>233</v>
      </c>
      <c r="AW1093" s="144" t="s">
        <v>147</v>
      </c>
      <c r="AX1093" s="134" t="s">
        <v>199</v>
      </c>
      <c r="AY1093" s="134" t="s">
        <v>224</v>
      </c>
      <c r="AZ1093" s="134" t="s">
        <v>225</v>
      </c>
      <c r="BA1093" s="135">
        <v>1</v>
      </c>
      <c r="BB1093" s="145">
        <v>92420</v>
      </c>
    </row>
    <row r="1094" spans="48:54" x14ac:dyDescent="0.15">
      <c r="AV1094" s="143" t="s">
        <v>233</v>
      </c>
      <c r="AW1094" s="144" t="s">
        <v>147</v>
      </c>
      <c r="AX1094" s="134" t="s">
        <v>199</v>
      </c>
      <c r="AY1094" s="134" t="s">
        <v>224</v>
      </c>
      <c r="AZ1094" s="134" t="s">
        <v>225</v>
      </c>
      <c r="BA1094" s="135">
        <v>0.75</v>
      </c>
      <c r="BB1094" s="145">
        <v>89260</v>
      </c>
    </row>
    <row r="1095" spans="48:54" x14ac:dyDescent="0.15">
      <c r="AV1095" s="143" t="s">
        <v>233</v>
      </c>
      <c r="AW1095" s="144" t="s">
        <v>147</v>
      </c>
      <c r="AX1095" s="134" t="s">
        <v>199</v>
      </c>
      <c r="AY1095" s="134" t="s">
        <v>224</v>
      </c>
      <c r="AZ1095" s="134" t="s">
        <v>225</v>
      </c>
      <c r="BA1095" s="135">
        <v>0.5</v>
      </c>
      <c r="BB1095" s="145">
        <v>85340</v>
      </c>
    </row>
    <row r="1096" spans="48:54" x14ac:dyDescent="0.15">
      <c r="AV1096" s="143" t="s">
        <v>233</v>
      </c>
      <c r="AW1096" s="144" t="s">
        <v>147</v>
      </c>
      <c r="AX1096" s="134" t="s">
        <v>200</v>
      </c>
      <c r="AY1096" s="134" t="s">
        <v>224</v>
      </c>
      <c r="AZ1096" s="134" t="s">
        <v>207</v>
      </c>
      <c r="BA1096" s="135">
        <v>1</v>
      </c>
      <c r="BB1096" s="145">
        <v>130660</v>
      </c>
    </row>
    <row r="1097" spans="48:54" x14ac:dyDescent="0.15">
      <c r="AV1097" s="143" t="s">
        <v>233</v>
      </c>
      <c r="AW1097" s="144" t="s">
        <v>147</v>
      </c>
      <c r="AX1097" s="134" t="s">
        <v>200</v>
      </c>
      <c r="AY1097" s="134" t="s">
        <v>224</v>
      </c>
      <c r="AZ1097" s="134" t="s">
        <v>207</v>
      </c>
      <c r="BA1097" s="135">
        <v>0.75</v>
      </c>
      <c r="BB1097" s="145">
        <v>123000</v>
      </c>
    </row>
    <row r="1098" spans="48:54" x14ac:dyDescent="0.15">
      <c r="AV1098" s="143" t="s">
        <v>233</v>
      </c>
      <c r="AW1098" s="144" t="s">
        <v>147</v>
      </c>
      <c r="AX1098" s="134" t="s">
        <v>200</v>
      </c>
      <c r="AY1098" s="134" t="s">
        <v>224</v>
      </c>
      <c r="AZ1098" s="134" t="s">
        <v>207</v>
      </c>
      <c r="BA1098" s="135">
        <v>0.5</v>
      </c>
      <c r="BB1098" s="145">
        <v>114910</v>
      </c>
    </row>
    <row r="1099" spans="48:54" x14ac:dyDescent="0.15">
      <c r="AV1099" s="143" t="s">
        <v>233</v>
      </c>
      <c r="AW1099" s="144" t="s">
        <v>147</v>
      </c>
      <c r="AX1099" s="134" t="s">
        <v>200</v>
      </c>
      <c r="AY1099" s="134" t="s">
        <v>224</v>
      </c>
      <c r="AZ1099" s="134" t="s">
        <v>225</v>
      </c>
      <c r="BA1099" s="135">
        <v>1</v>
      </c>
      <c r="BB1099" s="145">
        <v>156790</v>
      </c>
    </row>
    <row r="1100" spans="48:54" x14ac:dyDescent="0.15">
      <c r="AV1100" s="143" t="s">
        <v>233</v>
      </c>
      <c r="AW1100" s="144" t="s">
        <v>147</v>
      </c>
      <c r="AX1100" s="134" t="s">
        <v>200</v>
      </c>
      <c r="AY1100" s="134" t="s">
        <v>224</v>
      </c>
      <c r="AZ1100" s="134" t="s">
        <v>225</v>
      </c>
      <c r="BA1100" s="135">
        <v>0.75</v>
      </c>
      <c r="BB1100" s="145">
        <v>147610</v>
      </c>
    </row>
    <row r="1101" spans="48:54" x14ac:dyDescent="0.15">
      <c r="AV1101" s="143" t="s">
        <v>233</v>
      </c>
      <c r="AW1101" s="144" t="s">
        <v>147</v>
      </c>
      <c r="AX1101" s="134" t="s">
        <v>200</v>
      </c>
      <c r="AY1101" s="134" t="s">
        <v>224</v>
      </c>
      <c r="AZ1101" s="134" t="s">
        <v>225</v>
      </c>
      <c r="BA1101" s="135">
        <v>0.5</v>
      </c>
      <c r="BB1101" s="145">
        <v>137890</v>
      </c>
    </row>
    <row r="1102" spans="48:54" x14ac:dyDescent="0.15">
      <c r="AV1102" s="143" t="s">
        <v>233</v>
      </c>
      <c r="AW1102" s="144" t="s">
        <v>147</v>
      </c>
      <c r="AX1102" s="134" t="s">
        <v>201</v>
      </c>
      <c r="AY1102" s="134" t="s">
        <v>224</v>
      </c>
      <c r="AZ1102" s="134" t="s">
        <v>207</v>
      </c>
      <c r="BA1102" s="135">
        <v>1</v>
      </c>
      <c r="BB1102" s="145">
        <v>202780</v>
      </c>
    </row>
    <row r="1103" spans="48:54" x14ac:dyDescent="0.15">
      <c r="AV1103" s="143" t="s">
        <v>233</v>
      </c>
      <c r="AW1103" s="144" t="s">
        <v>147</v>
      </c>
      <c r="AX1103" s="134" t="s">
        <v>201</v>
      </c>
      <c r="AY1103" s="134" t="s">
        <v>224</v>
      </c>
      <c r="AZ1103" s="134" t="s">
        <v>207</v>
      </c>
      <c r="BA1103" s="135">
        <v>0.75</v>
      </c>
      <c r="BB1103" s="145">
        <v>188240</v>
      </c>
    </row>
    <row r="1104" spans="48:54" x14ac:dyDescent="0.15">
      <c r="AV1104" s="143" t="s">
        <v>233</v>
      </c>
      <c r="AW1104" s="144" t="s">
        <v>147</v>
      </c>
      <c r="AX1104" s="134" t="s">
        <v>201</v>
      </c>
      <c r="AY1104" s="134" t="s">
        <v>224</v>
      </c>
      <c r="AZ1104" s="134" t="s">
        <v>207</v>
      </c>
      <c r="BA1104" s="135">
        <v>0.5</v>
      </c>
      <c r="BB1104" s="145">
        <v>173240</v>
      </c>
    </row>
    <row r="1105" spans="48:54" x14ac:dyDescent="0.15">
      <c r="AV1105" s="143" t="s">
        <v>233</v>
      </c>
      <c r="AW1105" s="144" t="s">
        <v>147</v>
      </c>
      <c r="AX1105" s="134" t="s">
        <v>201</v>
      </c>
      <c r="AY1105" s="134" t="s">
        <v>224</v>
      </c>
      <c r="AZ1105" s="134" t="s">
        <v>225</v>
      </c>
      <c r="BA1105" s="135">
        <v>1</v>
      </c>
      <c r="BB1105" s="145">
        <v>243340</v>
      </c>
    </row>
    <row r="1106" spans="48:54" x14ac:dyDescent="0.15">
      <c r="AV1106" s="143" t="s">
        <v>233</v>
      </c>
      <c r="AW1106" s="144" t="s">
        <v>147</v>
      </c>
      <c r="AX1106" s="134" t="s">
        <v>201</v>
      </c>
      <c r="AY1106" s="134" t="s">
        <v>224</v>
      </c>
      <c r="AZ1106" s="134" t="s">
        <v>225</v>
      </c>
      <c r="BA1106" s="135">
        <v>0.75</v>
      </c>
      <c r="BB1106" s="145">
        <v>225870</v>
      </c>
    </row>
    <row r="1107" spans="48:54" x14ac:dyDescent="0.15">
      <c r="AV1107" s="143" t="s">
        <v>233</v>
      </c>
      <c r="AW1107" s="144" t="s">
        <v>147</v>
      </c>
      <c r="AX1107" s="134" t="s">
        <v>201</v>
      </c>
      <c r="AY1107" s="134" t="s">
        <v>224</v>
      </c>
      <c r="AZ1107" s="134" t="s">
        <v>225</v>
      </c>
      <c r="BA1107" s="135">
        <v>0.5</v>
      </c>
      <c r="BB1107" s="145">
        <v>207880</v>
      </c>
    </row>
    <row r="1108" spans="48:54" x14ac:dyDescent="0.15">
      <c r="AV1108" s="143" t="s">
        <v>233</v>
      </c>
      <c r="AW1108" s="144" t="s">
        <v>148</v>
      </c>
      <c r="AX1108" s="134" t="s">
        <v>198</v>
      </c>
      <c r="AY1108" s="134" t="s">
        <v>224</v>
      </c>
      <c r="AZ1108" s="134" t="s">
        <v>207</v>
      </c>
      <c r="BA1108" s="135">
        <v>1</v>
      </c>
      <c r="BB1108" s="145">
        <v>67360</v>
      </c>
    </row>
    <row r="1109" spans="48:54" x14ac:dyDescent="0.15">
      <c r="AV1109" s="143" t="s">
        <v>233</v>
      </c>
      <c r="AW1109" s="144" t="s">
        <v>148</v>
      </c>
      <c r="AX1109" s="134" t="s">
        <v>198</v>
      </c>
      <c r="AY1109" s="134" t="s">
        <v>224</v>
      </c>
      <c r="AZ1109" s="134" t="s">
        <v>207</v>
      </c>
      <c r="BA1109" s="135">
        <v>0.75</v>
      </c>
      <c r="BB1109" s="145">
        <v>65240</v>
      </c>
    </row>
    <row r="1110" spans="48:54" x14ac:dyDescent="0.15">
      <c r="AV1110" s="143" t="s">
        <v>233</v>
      </c>
      <c r="AW1110" s="144" t="s">
        <v>148</v>
      </c>
      <c r="AX1110" s="134" t="s">
        <v>198</v>
      </c>
      <c r="AY1110" s="134" t="s">
        <v>224</v>
      </c>
      <c r="AZ1110" s="134" t="s">
        <v>207</v>
      </c>
      <c r="BA1110" s="135">
        <v>0.5</v>
      </c>
      <c r="BB1110" s="145">
        <v>63100</v>
      </c>
    </row>
    <row r="1111" spans="48:54" x14ac:dyDescent="0.15">
      <c r="AV1111" s="143" t="s">
        <v>233</v>
      </c>
      <c r="AW1111" s="144" t="s">
        <v>148</v>
      </c>
      <c r="AX1111" s="134" t="s">
        <v>198</v>
      </c>
      <c r="AY1111" s="134" t="s">
        <v>224</v>
      </c>
      <c r="AZ1111" s="134" t="s">
        <v>225</v>
      </c>
      <c r="BA1111" s="135">
        <v>1</v>
      </c>
      <c r="BB1111" s="145">
        <v>80820</v>
      </c>
    </row>
    <row r="1112" spans="48:54" x14ac:dyDescent="0.15">
      <c r="AV1112" s="143" t="s">
        <v>233</v>
      </c>
      <c r="AW1112" s="144" t="s">
        <v>148</v>
      </c>
      <c r="AX1112" s="134" t="s">
        <v>198</v>
      </c>
      <c r="AY1112" s="134" t="s">
        <v>224</v>
      </c>
      <c r="AZ1112" s="134" t="s">
        <v>225</v>
      </c>
      <c r="BA1112" s="135">
        <v>0.75</v>
      </c>
      <c r="BB1112" s="145">
        <v>78290</v>
      </c>
    </row>
    <row r="1113" spans="48:54" x14ac:dyDescent="0.15">
      <c r="AV1113" s="143" t="s">
        <v>233</v>
      </c>
      <c r="AW1113" s="144" t="s">
        <v>148</v>
      </c>
      <c r="AX1113" s="134" t="s">
        <v>198</v>
      </c>
      <c r="AY1113" s="134" t="s">
        <v>224</v>
      </c>
      <c r="AZ1113" s="134" t="s">
        <v>225</v>
      </c>
      <c r="BA1113" s="135">
        <v>0.5</v>
      </c>
      <c r="BB1113" s="145">
        <v>75720</v>
      </c>
    </row>
    <row r="1114" spans="48:54" x14ac:dyDescent="0.15">
      <c r="AV1114" s="143" t="s">
        <v>233</v>
      </c>
      <c r="AW1114" s="144" t="s">
        <v>148</v>
      </c>
      <c r="AX1114" s="134" t="s">
        <v>199</v>
      </c>
      <c r="AY1114" s="134" t="s">
        <v>224</v>
      </c>
      <c r="AZ1114" s="134" t="s">
        <v>207</v>
      </c>
      <c r="BA1114" s="135">
        <v>1</v>
      </c>
      <c r="BB1114" s="145">
        <v>74500</v>
      </c>
    </row>
    <row r="1115" spans="48:54" x14ac:dyDescent="0.15">
      <c r="AV1115" s="143" t="s">
        <v>233</v>
      </c>
      <c r="AW1115" s="144" t="s">
        <v>148</v>
      </c>
      <c r="AX1115" s="134" t="s">
        <v>199</v>
      </c>
      <c r="AY1115" s="134" t="s">
        <v>224</v>
      </c>
      <c r="AZ1115" s="134" t="s">
        <v>207</v>
      </c>
      <c r="BA1115" s="135">
        <v>0.75</v>
      </c>
      <c r="BB1115" s="145">
        <v>71760</v>
      </c>
    </row>
    <row r="1116" spans="48:54" x14ac:dyDescent="0.15">
      <c r="AV1116" s="143" t="s">
        <v>233</v>
      </c>
      <c r="AW1116" s="144" t="s">
        <v>148</v>
      </c>
      <c r="AX1116" s="134" t="s">
        <v>199</v>
      </c>
      <c r="AY1116" s="134" t="s">
        <v>224</v>
      </c>
      <c r="AZ1116" s="134" t="s">
        <v>207</v>
      </c>
      <c r="BA1116" s="135">
        <v>0.5</v>
      </c>
      <c r="BB1116" s="145">
        <v>68880</v>
      </c>
    </row>
    <row r="1117" spans="48:54" x14ac:dyDescent="0.15">
      <c r="AV1117" s="143" t="s">
        <v>233</v>
      </c>
      <c r="AW1117" s="144" t="s">
        <v>148</v>
      </c>
      <c r="AX1117" s="134" t="s">
        <v>199</v>
      </c>
      <c r="AY1117" s="134" t="s">
        <v>224</v>
      </c>
      <c r="AZ1117" s="134" t="s">
        <v>225</v>
      </c>
      <c r="BA1117" s="135">
        <v>1</v>
      </c>
      <c r="BB1117" s="145">
        <v>89390</v>
      </c>
    </row>
    <row r="1118" spans="48:54" x14ac:dyDescent="0.15">
      <c r="AV1118" s="143" t="s">
        <v>233</v>
      </c>
      <c r="AW1118" s="144" t="s">
        <v>148</v>
      </c>
      <c r="AX1118" s="134" t="s">
        <v>199</v>
      </c>
      <c r="AY1118" s="134" t="s">
        <v>224</v>
      </c>
      <c r="AZ1118" s="134" t="s">
        <v>225</v>
      </c>
      <c r="BA1118" s="135">
        <v>0.75</v>
      </c>
      <c r="BB1118" s="145">
        <v>86100</v>
      </c>
    </row>
    <row r="1119" spans="48:54" x14ac:dyDescent="0.15">
      <c r="AV1119" s="143" t="s">
        <v>233</v>
      </c>
      <c r="AW1119" s="144" t="s">
        <v>148</v>
      </c>
      <c r="AX1119" s="134" t="s">
        <v>199</v>
      </c>
      <c r="AY1119" s="134" t="s">
        <v>224</v>
      </c>
      <c r="AZ1119" s="134" t="s">
        <v>225</v>
      </c>
      <c r="BA1119" s="135">
        <v>0.5</v>
      </c>
      <c r="BB1119" s="145">
        <v>82650</v>
      </c>
    </row>
    <row r="1120" spans="48:54" x14ac:dyDescent="0.15">
      <c r="AV1120" s="143" t="s">
        <v>233</v>
      </c>
      <c r="AW1120" s="144" t="s">
        <v>148</v>
      </c>
      <c r="AX1120" s="134" t="s">
        <v>200</v>
      </c>
      <c r="AY1120" s="134" t="s">
        <v>224</v>
      </c>
      <c r="AZ1120" s="134" t="s">
        <v>207</v>
      </c>
      <c r="BA1120" s="135">
        <v>1</v>
      </c>
      <c r="BB1120" s="145">
        <v>128140</v>
      </c>
    </row>
    <row r="1121" spans="48:54" x14ac:dyDescent="0.15">
      <c r="AV1121" s="143" t="s">
        <v>233</v>
      </c>
      <c r="AW1121" s="144" t="s">
        <v>148</v>
      </c>
      <c r="AX1121" s="134" t="s">
        <v>200</v>
      </c>
      <c r="AY1121" s="134" t="s">
        <v>224</v>
      </c>
      <c r="AZ1121" s="134" t="s">
        <v>207</v>
      </c>
      <c r="BA1121" s="135">
        <v>0.75</v>
      </c>
      <c r="BB1121" s="145">
        <v>120370</v>
      </c>
    </row>
    <row r="1122" spans="48:54" x14ac:dyDescent="0.15">
      <c r="AV1122" s="143" t="s">
        <v>233</v>
      </c>
      <c r="AW1122" s="144" t="s">
        <v>148</v>
      </c>
      <c r="AX1122" s="134" t="s">
        <v>200</v>
      </c>
      <c r="AY1122" s="134" t="s">
        <v>224</v>
      </c>
      <c r="AZ1122" s="134" t="s">
        <v>207</v>
      </c>
      <c r="BA1122" s="135">
        <v>0.5</v>
      </c>
      <c r="BB1122" s="145">
        <v>112670</v>
      </c>
    </row>
    <row r="1123" spans="48:54" x14ac:dyDescent="0.15">
      <c r="AV1123" s="143" t="s">
        <v>233</v>
      </c>
      <c r="AW1123" s="144" t="s">
        <v>148</v>
      </c>
      <c r="AX1123" s="134" t="s">
        <v>200</v>
      </c>
      <c r="AY1123" s="134" t="s">
        <v>224</v>
      </c>
      <c r="AZ1123" s="134" t="s">
        <v>225</v>
      </c>
      <c r="BA1123" s="135">
        <v>1</v>
      </c>
      <c r="BB1123" s="145">
        <v>153770</v>
      </c>
    </row>
    <row r="1124" spans="48:54" x14ac:dyDescent="0.15">
      <c r="AV1124" s="143" t="s">
        <v>233</v>
      </c>
      <c r="AW1124" s="144" t="s">
        <v>148</v>
      </c>
      <c r="AX1124" s="134" t="s">
        <v>200</v>
      </c>
      <c r="AY1124" s="134" t="s">
        <v>224</v>
      </c>
      <c r="AZ1124" s="134" t="s">
        <v>225</v>
      </c>
      <c r="BA1124" s="135">
        <v>0.75</v>
      </c>
      <c r="BB1124" s="145">
        <v>144450</v>
      </c>
    </row>
    <row r="1125" spans="48:54" x14ac:dyDescent="0.15">
      <c r="AV1125" s="143" t="s">
        <v>233</v>
      </c>
      <c r="AW1125" s="144" t="s">
        <v>148</v>
      </c>
      <c r="AX1125" s="134" t="s">
        <v>200</v>
      </c>
      <c r="AY1125" s="134" t="s">
        <v>224</v>
      </c>
      <c r="AZ1125" s="134" t="s">
        <v>225</v>
      </c>
      <c r="BA1125" s="135">
        <v>0.5</v>
      </c>
      <c r="BB1125" s="145">
        <v>135200</v>
      </c>
    </row>
    <row r="1126" spans="48:54" x14ac:dyDescent="0.15">
      <c r="AV1126" s="143" t="s">
        <v>233</v>
      </c>
      <c r="AW1126" s="144" t="s">
        <v>148</v>
      </c>
      <c r="AX1126" s="134" t="s">
        <v>201</v>
      </c>
      <c r="AY1126" s="134" t="s">
        <v>224</v>
      </c>
      <c r="AZ1126" s="134" t="s">
        <v>207</v>
      </c>
      <c r="BA1126" s="135">
        <v>1</v>
      </c>
      <c r="BB1126" s="145">
        <v>200260</v>
      </c>
    </row>
    <row r="1127" spans="48:54" x14ac:dyDescent="0.15">
      <c r="AV1127" s="143" t="s">
        <v>233</v>
      </c>
      <c r="AW1127" s="144" t="s">
        <v>148</v>
      </c>
      <c r="AX1127" s="134" t="s">
        <v>201</v>
      </c>
      <c r="AY1127" s="134" t="s">
        <v>224</v>
      </c>
      <c r="AZ1127" s="134" t="s">
        <v>207</v>
      </c>
      <c r="BA1127" s="135">
        <v>0.75</v>
      </c>
      <c r="BB1127" s="145">
        <v>185590</v>
      </c>
    </row>
    <row r="1128" spans="48:54" x14ac:dyDescent="0.15">
      <c r="AV1128" s="143" t="s">
        <v>233</v>
      </c>
      <c r="AW1128" s="144" t="s">
        <v>148</v>
      </c>
      <c r="AX1128" s="134" t="s">
        <v>201</v>
      </c>
      <c r="AY1128" s="134" t="s">
        <v>224</v>
      </c>
      <c r="AZ1128" s="134" t="s">
        <v>207</v>
      </c>
      <c r="BA1128" s="135">
        <v>0.5</v>
      </c>
      <c r="BB1128" s="145">
        <v>171000</v>
      </c>
    </row>
    <row r="1129" spans="48:54" x14ac:dyDescent="0.15">
      <c r="AV1129" s="143" t="s">
        <v>233</v>
      </c>
      <c r="AW1129" s="144" t="s">
        <v>148</v>
      </c>
      <c r="AX1129" s="134" t="s">
        <v>201</v>
      </c>
      <c r="AY1129" s="134" t="s">
        <v>224</v>
      </c>
      <c r="AZ1129" s="134" t="s">
        <v>225</v>
      </c>
      <c r="BA1129" s="135">
        <v>1</v>
      </c>
      <c r="BB1129" s="145">
        <v>240310</v>
      </c>
    </row>
    <row r="1130" spans="48:54" x14ac:dyDescent="0.15">
      <c r="AV1130" s="143" t="s">
        <v>233</v>
      </c>
      <c r="AW1130" s="144" t="s">
        <v>148</v>
      </c>
      <c r="AX1130" s="134" t="s">
        <v>201</v>
      </c>
      <c r="AY1130" s="134" t="s">
        <v>224</v>
      </c>
      <c r="AZ1130" s="134" t="s">
        <v>225</v>
      </c>
      <c r="BA1130" s="135">
        <v>0.75</v>
      </c>
      <c r="BB1130" s="145">
        <v>222710</v>
      </c>
    </row>
    <row r="1131" spans="48:54" x14ac:dyDescent="0.15">
      <c r="AV1131" s="143" t="s">
        <v>233</v>
      </c>
      <c r="AW1131" s="144" t="s">
        <v>148</v>
      </c>
      <c r="AX1131" s="134" t="s">
        <v>201</v>
      </c>
      <c r="AY1131" s="134" t="s">
        <v>224</v>
      </c>
      <c r="AZ1131" s="134" t="s">
        <v>225</v>
      </c>
      <c r="BA1131" s="135">
        <v>0.5</v>
      </c>
      <c r="BB1131" s="145">
        <v>205200</v>
      </c>
    </row>
    <row r="1132" spans="48:54" x14ac:dyDescent="0.15">
      <c r="AV1132" s="143" t="s">
        <v>233</v>
      </c>
      <c r="AW1132" s="144" t="s">
        <v>149</v>
      </c>
      <c r="AX1132" s="134" t="s">
        <v>198</v>
      </c>
      <c r="AY1132" s="134" t="s">
        <v>224</v>
      </c>
      <c r="AZ1132" s="134" t="s">
        <v>207</v>
      </c>
      <c r="BA1132" s="135">
        <v>1</v>
      </c>
      <c r="BB1132" s="145">
        <v>59420</v>
      </c>
    </row>
    <row r="1133" spans="48:54" x14ac:dyDescent="0.15">
      <c r="AV1133" s="143" t="s">
        <v>233</v>
      </c>
      <c r="AW1133" s="144" t="s">
        <v>149</v>
      </c>
      <c r="AX1133" s="134" t="s">
        <v>198</v>
      </c>
      <c r="AY1133" s="134" t="s">
        <v>224</v>
      </c>
      <c r="AZ1133" s="134" t="s">
        <v>207</v>
      </c>
      <c r="BA1133" s="135">
        <v>0.75</v>
      </c>
      <c r="BB1133" s="145">
        <v>57520</v>
      </c>
    </row>
    <row r="1134" spans="48:54" x14ac:dyDescent="0.15">
      <c r="AV1134" s="143" t="s">
        <v>233</v>
      </c>
      <c r="AW1134" s="144" t="s">
        <v>149</v>
      </c>
      <c r="AX1134" s="134" t="s">
        <v>198</v>
      </c>
      <c r="AY1134" s="134" t="s">
        <v>224</v>
      </c>
      <c r="AZ1134" s="134" t="s">
        <v>207</v>
      </c>
      <c r="BA1134" s="135">
        <v>0.5</v>
      </c>
      <c r="BB1134" s="145">
        <v>55660</v>
      </c>
    </row>
    <row r="1135" spans="48:54" x14ac:dyDescent="0.15">
      <c r="AV1135" s="143" t="s">
        <v>233</v>
      </c>
      <c r="AW1135" s="144" t="s">
        <v>149</v>
      </c>
      <c r="AX1135" s="134" t="s">
        <v>198</v>
      </c>
      <c r="AY1135" s="134" t="s">
        <v>224</v>
      </c>
      <c r="AZ1135" s="134" t="s">
        <v>225</v>
      </c>
      <c r="BA1135" s="135">
        <v>1</v>
      </c>
      <c r="BB1135" s="145">
        <v>71300</v>
      </c>
    </row>
    <row r="1136" spans="48:54" x14ac:dyDescent="0.15">
      <c r="AV1136" s="143" t="s">
        <v>233</v>
      </c>
      <c r="AW1136" s="144" t="s">
        <v>149</v>
      </c>
      <c r="AX1136" s="134" t="s">
        <v>198</v>
      </c>
      <c r="AY1136" s="134" t="s">
        <v>224</v>
      </c>
      <c r="AZ1136" s="134" t="s">
        <v>225</v>
      </c>
      <c r="BA1136" s="135">
        <v>0.75</v>
      </c>
      <c r="BB1136" s="145">
        <v>69030</v>
      </c>
    </row>
    <row r="1137" spans="48:54" x14ac:dyDescent="0.15">
      <c r="AV1137" s="143" t="s">
        <v>233</v>
      </c>
      <c r="AW1137" s="144" t="s">
        <v>149</v>
      </c>
      <c r="AX1137" s="134" t="s">
        <v>198</v>
      </c>
      <c r="AY1137" s="134" t="s">
        <v>224</v>
      </c>
      <c r="AZ1137" s="134" t="s">
        <v>225</v>
      </c>
      <c r="BA1137" s="135">
        <v>0.5</v>
      </c>
      <c r="BB1137" s="145">
        <v>66780</v>
      </c>
    </row>
    <row r="1138" spans="48:54" x14ac:dyDescent="0.15">
      <c r="AV1138" s="143" t="s">
        <v>233</v>
      </c>
      <c r="AW1138" s="144" t="s">
        <v>149</v>
      </c>
      <c r="AX1138" s="134" t="s">
        <v>199</v>
      </c>
      <c r="AY1138" s="134" t="s">
        <v>224</v>
      </c>
      <c r="AZ1138" s="134" t="s">
        <v>207</v>
      </c>
      <c r="BA1138" s="135">
        <v>1</v>
      </c>
      <c r="BB1138" s="145">
        <v>66560</v>
      </c>
    </row>
    <row r="1139" spans="48:54" x14ac:dyDescent="0.15">
      <c r="AV1139" s="143" t="s">
        <v>233</v>
      </c>
      <c r="AW1139" s="144" t="s">
        <v>149</v>
      </c>
      <c r="AX1139" s="134" t="s">
        <v>199</v>
      </c>
      <c r="AY1139" s="134" t="s">
        <v>224</v>
      </c>
      <c r="AZ1139" s="134" t="s">
        <v>207</v>
      </c>
      <c r="BA1139" s="135">
        <v>0.75</v>
      </c>
      <c r="BB1139" s="145">
        <v>64030</v>
      </c>
    </row>
    <row r="1140" spans="48:54" x14ac:dyDescent="0.15">
      <c r="AV1140" s="143" t="s">
        <v>233</v>
      </c>
      <c r="AW1140" s="144" t="s">
        <v>149</v>
      </c>
      <c r="AX1140" s="134" t="s">
        <v>199</v>
      </c>
      <c r="AY1140" s="134" t="s">
        <v>224</v>
      </c>
      <c r="AZ1140" s="134" t="s">
        <v>207</v>
      </c>
      <c r="BA1140" s="135">
        <v>0.5</v>
      </c>
      <c r="BB1140" s="145">
        <v>61430</v>
      </c>
    </row>
    <row r="1141" spans="48:54" x14ac:dyDescent="0.15">
      <c r="AV1141" s="143" t="s">
        <v>233</v>
      </c>
      <c r="AW1141" s="144" t="s">
        <v>149</v>
      </c>
      <c r="AX1141" s="134" t="s">
        <v>199</v>
      </c>
      <c r="AY1141" s="134" t="s">
        <v>224</v>
      </c>
      <c r="AZ1141" s="134" t="s">
        <v>225</v>
      </c>
      <c r="BA1141" s="135">
        <v>1</v>
      </c>
      <c r="BB1141" s="145">
        <v>79870</v>
      </c>
    </row>
    <row r="1142" spans="48:54" x14ac:dyDescent="0.15">
      <c r="AV1142" s="143" t="s">
        <v>233</v>
      </c>
      <c r="AW1142" s="144" t="s">
        <v>149</v>
      </c>
      <c r="AX1142" s="134" t="s">
        <v>199</v>
      </c>
      <c r="AY1142" s="134" t="s">
        <v>224</v>
      </c>
      <c r="AZ1142" s="134" t="s">
        <v>225</v>
      </c>
      <c r="BA1142" s="135">
        <v>0.75</v>
      </c>
      <c r="BB1142" s="145">
        <v>76830</v>
      </c>
    </row>
    <row r="1143" spans="48:54" x14ac:dyDescent="0.15">
      <c r="AV1143" s="143" t="s">
        <v>233</v>
      </c>
      <c r="AW1143" s="144" t="s">
        <v>149</v>
      </c>
      <c r="AX1143" s="134" t="s">
        <v>199</v>
      </c>
      <c r="AY1143" s="134" t="s">
        <v>224</v>
      </c>
      <c r="AZ1143" s="134" t="s">
        <v>225</v>
      </c>
      <c r="BA1143" s="135">
        <v>0.5</v>
      </c>
      <c r="BB1143" s="145">
        <v>73720</v>
      </c>
    </row>
    <row r="1144" spans="48:54" x14ac:dyDescent="0.15">
      <c r="AV1144" s="143" t="s">
        <v>233</v>
      </c>
      <c r="AW1144" s="144" t="s">
        <v>149</v>
      </c>
      <c r="AX1144" s="134" t="s">
        <v>200</v>
      </c>
      <c r="AY1144" s="134" t="s">
        <v>224</v>
      </c>
      <c r="AZ1144" s="134" t="s">
        <v>207</v>
      </c>
      <c r="BA1144" s="135">
        <v>1</v>
      </c>
      <c r="BB1144" s="145">
        <v>120200</v>
      </c>
    </row>
    <row r="1145" spans="48:54" x14ac:dyDescent="0.15">
      <c r="AV1145" s="143" t="s">
        <v>233</v>
      </c>
      <c r="AW1145" s="144" t="s">
        <v>149</v>
      </c>
      <c r="AX1145" s="134" t="s">
        <v>200</v>
      </c>
      <c r="AY1145" s="134" t="s">
        <v>224</v>
      </c>
      <c r="AZ1145" s="134" t="s">
        <v>207</v>
      </c>
      <c r="BA1145" s="135">
        <v>0.75</v>
      </c>
      <c r="BB1145" s="145">
        <v>112640</v>
      </c>
    </row>
    <row r="1146" spans="48:54" x14ac:dyDescent="0.15">
      <c r="AV1146" s="143" t="s">
        <v>233</v>
      </c>
      <c r="AW1146" s="144" t="s">
        <v>149</v>
      </c>
      <c r="AX1146" s="134" t="s">
        <v>200</v>
      </c>
      <c r="AY1146" s="134" t="s">
        <v>224</v>
      </c>
      <c r="AZ1146" s="134" t="s">
        <v>207</v>
      </c>
      <c r="BA1146" s="135">
        <v>0.5</v>
      </c>
      <c r="BB1146" s="145">
        <v>105220</v>
      </c>
    </row>
    <row r="1147" spans="48:54" x14ac:dyDescent="0.15">
      <c r="AV1147" s="143" t="s">
        <v>233</v>
      </c>
      <c r="AW1147" s="144" t="s">
        <v>149</v>
      </c>
      <c r="AX1147" s="134" t="s">
        <v>200</v>
      </c>
      <c r="AY1147" s="134" t="s">
        <v>224</v>
      </c>
      <c r="AZ1147" s="134" t="s">
        <v>225</v>
      </c>
      <c r="BA1147" s="135">
        <v>1</v>
      </c>
      <c r="BB1147" s="145">
        <v>144240</v>
      </c>
    </row>
    <row r="1148" spans="48:54" x14ac:dyDescent="0.15">
      <c r="AV1148" s="143" t="s">
        <v>233</v>
      </c>
      <c r="AW1148" s="144" t="s">
        <v>149</v>
      </c>
      <c r="AX1148" s="134" t="s">
        <v>200</v>
      </c>
      <c r="AY1148" s="134" t="s">
        <v>224</v>
      </c>
      <c r="AZ1148" s="134" t="s">
        <v>225</v>
      </c>
      <c r="BA1148" s="135">
        <v>0.75</v>
      </c>
      <c r="BB1148" s="145">
        <v>135170</v>
      </c>
    </row>
    <row r="1149" spans="48:54" x14ac:dyDescent="0.15">
      <c r="AV1149" s="143" t="s">
        <v>233</v>
      </c>
      <c r="AW1149" s="144" t="s">
        <v>149</v>
      </c>
      <c r="AX1149" s="134" t="s">
        <v>200</v>
      </c>
      <c r="AY1149" s="134" t="s">
        <v>224</v>
      </c>
      <c r="AZ1149" s="134" t="s">
        <v>225</v>
      </c>
      <c r="BA1149" s="135">
        <v>0.5</v>
      </c>
      <c r="BB1149" s="145">
        <v>126260</v>
      </c>
    </row>
    <row r="1150" spans="48:54" x14ac:dyDescent="0.15">
      <c r="AV1150" s="143" t="s">
        <v>233</v>
      </c>
      <c r="AW1150" s="144" t="s">
        <v>149</v>
      </c>
      <c r="AX1150" s="134" t="s">
        <v>201</v>
      </c>
      <c r="AY1150" s="134" t="s">
        <v>224</v>
      </c>
      <c r="AZ1150" s="134" t="s">
        <v>207</v>
      </c>
      <c r="BA1150" s="135">
        <v>1</v>
      </c>
      <c r="BB1150" s="145">
        <v>192330</v>
      </c>
    </row>
    <row r="1151" spans="48:54" x14ac:dyDescent="0.15">
      <c r="AV1151" s="143" t="s">
        <v>233</v>
      </c>
      <c r="AW1151" s="144" t="s">
        <v>149</v>
      </c>
      <c r="AX1151" s="134" t="s">
        <v>201</v>
      </c>
      <c r="AY1151" s="134" t="s">
        <v>224</v>
      </c>
      <c r="AZ1151" s="134" t="s">
        <v>207</v>
      </c>
      <c r="BA1151" s="135">
        <v>0.75</v>
      </c>
      <c r="BB1151" s="145">
        <v>177880</v>
      </c>
    </row>
    <row r="1152" spans="48:54" x14ac:dyDescent="0.15">
      <c r="AV1152" s="143" t="s">
        <v>233</v>
      </c>
      <c r="AW1152" s="144" t="s">
        <v>149</v>
      </c>
      <c r="AX1152" s="134" t="s">
        <v>201</v>
      </c>
      <c r="AY1152" s="134" t="s">
        <v>224</v>
      </c>
      <c r="AZ1152" s="134" t="s">
        <v>207</v>
      </c>
      <c r="BA1152" s="135">
        <v>0.5</v>
      </c>
      <c r="BB1152" s="145">
        <v>163550</v>
      </c>
    </row>
    <row r="1153" spans="48:54" x14ac:dyDescent="0.15">
      <c r="AV1153" s="143" t="s">
        <v>233</v>
      </c>
      <c r="AW1153" s="144" t="s">
        <v>149</v>
      </c>
      <c r="AX1153" s="134" t="s">
        <v>201</v>
      </c>
      <c r="AY1153" s="134" t="s">
        <v>224</v>
      </c>
      <c r="AZ1153" s="134" t="s">
        <v>225</v>
      </c>
      <c r="BA1153" s="135">
        <v>1</v>
      </c>
      <c r="BB1153" s="145">
        <v>230790</v>
      </c>
    </row>
    <row r="1154" spans="48:54" x14ac:dyDescent="0.15">
      <c r="AV1154" s="143" t="s">
        <v>233</v>
      </c>
      <c r="AW1154" s="144" t="s">
        <v>149</v>
      </c>
      <c r="AX1154" s="134" t="s">
        <v>201</v>
      </c>
      <c r="AY1154" s="134" t="s">
        <v>224</v>
      </c>
      <c r="AZ1154" s="134" t="s">
        <v>225</v>
      </c>
      <c r="BA1154" s="135">
        <v>0.75</v>
      </c>
      <c r="BB1154" s="145">
        <v>213440</v>
      </c>
    </row>
    <row r="1155" spans="48:54" x14ac:dyDescent="0.15">
      <c r="AV1155" s="143" t="s">
        <v>233</v>
      </c>
      <c r="AW1155" s="144" t="s">
        <v>149</v>
      </c>
      <c r="AX1155" s="134" t="s">
        <v>201</v>
      </c>
      <c r="AY1155" s="134" t="s">
        <v>224</v>
      </c>
      <c r="AZ1155" s="134" t="s">
        <v>225</v>
      </c>
      <c r="BA1155" s="135">
        <v>0.5</v>
      </c>
      <c r="BB1155" s="145">
        <v>196260</v>
      </c>
    </row>
    <row r="1156" spans="48:54" x14ac:dyDescent="0.15">
      <c r="AV1156" s="143" t="s">
        <v>233</v>
      </c>
      <c r="AW1156" s="144" t="s">
        <v>150</v>
      </c>
      <c r="AX1156" s="134" t="s">
        <v>198</v>
      </c>
      <c r="AY1156" s="134" t="s">
        <v>224</v>
      </c>
      <c r="AZ1156" s="134" t="s">
        <v>207</v>
      </c>
      <c r="BA1156" s="135">
        <v>1</v>
      </c>
      <c r="BB1156" s="145">
        <v>53910</v>
      </c>
    </row>
    <row r="1157" spans="48:54" x14ac:dyDescent="0.15">
      <c r="AV1157" s="143" t="s">
        <v>233</v>
      </c>
      <c r="AW1157" s="144" t="s">
        <v>150</v>
      </c>
      <c r="AX1157" s="134" t="s">
        <v>198</v>
      </c>
      <c r="AY1157" s="134" t="s">
        <v>224</v>
      </c>
      <c r="AZ1157" s="134" t="s">
        <v>207</v>
      </c>
      <c r="BA1157" s="135">
        <v>0.75</v>
      </c>
      <c r="BB1157" s="145">
        <v>52070</v>
      </c>
    </row>
    <row r="1158" spans="48:54" x14ac:dyDescent="0.15">
      <c r="AV1158" s="143" t="s">
        <v>233</v>
      </c>
      <c r="AW1158" s="144" t="s">
        <v>150</v>
      </c>
      <c r="AX1158" s="134" t="s">
        <v>198</v>
      </c>
      <c r="AY1158" s="134" t="s">
        <v>224</v>
      </c>
      <c r="AZ1158" s="134" t="s">
        <v>207</v>
      </c>
      <c r="BA1158" s="135">
        <v>0.5</v>
      </c>
      <c r="BB1158" s="145">
        <v>50270</v>
      </c>
    </row>
    <row r="1159" spans="48:54" x14ac:dyDescent="0.15">
      <c r="AV1159" s="143" t="s">
        <v>233</v>
      </c>
      <c r="AW1159" s="144" t="s">
        <v>150</v>
      </c>
      <c r="AX1159" s="134" t="s">
        <v>198</v>
      </c>
      <c r="AY1159" s="134" t="s">
        <v>224</v>
      </c>
      <c r="AZ1159" s="134" t="s">
        <v>225</v>
      </c>
      <c r="BA1159" s="135">
        <v>1</v>
      </c>
      <c r="BB1159" s="145">
        <v>64700</v>
      </c>
    </row>
    <row r="1160" spans="48:54" x14ac:dyDescent="0.15">
      <c r="AV1160" s="143" t="s">
        <v>233</v>
      </c>
      <c r="AW1160" s="144" t="s">
        <v>150</v>
      </c>
      <c r="AX1160" s="134" t="s">
        <v>198</v>
      </c>
      <c r="AY1160" s="134" t="s">
        <v>224</v>
      </c>
      <c r="AZ1160" s="134" t="s">
        <v>225</v>
      </c>
      <c r="BA1160" s="135">
        <v>0.75</v>
      </c>
      <c r="BB1160" s="145">
        <v>62480</v>
      </c>
    </row>
    <row r="1161" spans="48:54" x14ac:dyDescent="0.15">
      <c r="AV1161" s="143" t="s">
        <v>233</v>
      </c>
      <c r="AW1161" s="144" t="s">
        <v>150</v>
      </c>
      <c r="AX1161" s="134" t="s">
        <v>198</v>
      </c>
      <c r="AY1161" s="134" t="s">
        <v>224</v>
      </c>
      <c r="AZ1161" s="134" t="s">
        <v>225</v>
      </c>
      <c r="BA1161" s="135">
        <v>0.5</v>
      </c>
      <c r="BB1161" s="145">
        <v>60320</v>
      </c>
    </row>
    <row r="1162" spans="48:54" x14ac:dyDescent="0.15">
      <c r="AV1162" s="143" t="s">
        <v>233</v>
      </c>
      <c r="AW1162" s="144" t="s">
        <v>150</v>
      </c>
      <c r="AX1162" s="134" t="s">
        <v>199</v>
      </c>
      <c r="AY1162" s="134" t="s">
        <v>224</v>
      </c>
      <c r="AZ1162" s="134" t="s">
        <v>207</v>
      </c>
      <c r="BA1162" s="135">
        <v>1</v>
      </c>
      <c r="BB1162" s="145">
        <v>61050</v>
      </c>
    </row>
    <row r="1163" spans="48:54" x14ac:dyDescent="0.15">
      <c r="AV1163" s="143" t="s">
        <v>233</v>
      </c>
      <c r="AW1163" s="144" t="s">
        <v>150</v>
      </c>
      <c r="AX1163" s="134" t="s">
        <v>199</v>
      </c>
      <c r="AY1163" s="134" t="s">
        <v>224</v>
      </c>
      <c r="AZ1163" s="134" t="s">
        <v>207</v>
      </c>
      <c r="BA1163" s="135">
        <v>0.75</v>
      </c>
      <c r="BB1163" s="145">
        <v>58580</v>
      </c>
    </row>
    <row r="1164" spans="48:54" x14ac:dyDescent="0.15">
      <c r="AV1164" s="143" t="s">
        <v>233</v>
      </c>
      <c r="AW1164" s="144" t="s">
        <v>150</v>
      </c>
      <c r="AX1164" s="134" t="s">
        <v>199</v>
      </c>
      <c r="AY1164" s="134" t="s">
        <v>224</v>
      </c>
      <c r="AZ1164" s="134" t="s">
        <v>207</v>
      </c>
      <c r="BA1164" s="135">
        <v>0.5</v>
      </c>
      <c r="BB1164" s="145">
        <v>56050</v>
      </c>
    </row>
    <row r="1165" spans="48:54" x14ac:dyDescent="0.15">
      <c r="AV1165" s="143" t="s">
        <v>233</v>
      </c>
      <c r="AW1165" s="144" t="s">
        <v>150</v>
      </c>
      <c r="AX1165" s="134" t="s">
        <v>199</v>
      </c>
      <c r="AY1165" s="134" t="s">
        <v>224</v>
      </c>
      <c r="AZ1165" s="134" t="s">
        <v>225</v>
      </c>
      <c r="BA1165" s="135">
        <v>1</v>
      </c>
      <c r="BB1165" s="145">
        <v>73260</v>
      </c>
    </row>
    <row r="1166" spans="48:54" x14ac:dyDescent="0.15">
      <c r="AV1166" s="143" t="s">
        <v>233</v>
      </c>
      <c r="AW1166" s="144" t="s">
        <v>150</v>
      </c>
      <c r="AX1166" s="134" t="s">
        <v>199</v>
      </c>
      <c r="AY1166" s="134" t="s">
        <v>224</v>
      </c>
      <c r="AZ1166" s="134" t="s">
        <v>225</v>
      </c>
      <c r="BA1166" s="135">
        <v>0.75</v>
      </c>
      <c r="BB1166" s="145">
        <v>70290</v>
      </c>
    </row>
    <row r="1167" spans="48:54" x14ac:dyDescent="0.15">
      <c r="AV1167" s="143" t="s">
        <v>233</v>
      </c>
      <c r="AW1167" s="144" t="s">
        <v>150</v>
      </c>
      <c r="AX1167" s="134" t="s">
        <v>199</v>
      </c>
      <c r="AY1167" s="134" t="s">
        <v>224</v>
      </c>
      <c r="AZ1167" s="134" t="s">
        <v>225</v>
      </c>
      <c r="BA1167" s="135">
        <v>0.5</v>
      </c>
      <c r="BB1167" s="145">
        <v>67260</v>
      </c>
    </row>
    <row r="1168" spans="48:54" x14ac:dyDescent="0.15">
      <c r="AV1168" s="143" t="s">
        <v>233</v>
      </c>
      <c r="AW1168" s="144" t="s">
        <v>150</v>
      </c>
      <c r="AX1168" s="134" t="s">
        <v>200</v>
      </c>
      <c r="AY1168" s="134" t="s">
        <v>224</v>
      </c>
      <c r="AZ1168" s="134" t="s">
        <v>207</v>
      </c>
      <c r="BA1168" s="135">
        <v>1</v>
      </c>
      <c r="BB1168" s="145">
        <v>114700</v>
      </c>
    </row>
    <row r="1169" spans="48:54" x14ac:dyDescent="0.15">
      <c r="AV1169" s="143" t="s">
        <v>233</v>
      </c>
      <c r="AW1169" s="144" t="s">
        <v>150</v>
      </c>
      <c r="AX1169" s="134" t="s">
        <v>200</v>
      </c>
      <c r="AY1169" s="134" t="s">
        <v>224</v>
      </c>
      <c r="AZ1169" s="134" t="s">
        <v>207</v>
      </c>
      <c r="BA1169" s="135">
        <v>0.75</v>
      </c>
      <c r="BB1169" s="145">
        <v>107200</v>
      </c>
    </row>
    <row r="1170" spans="48:54" x14ac:dyDescent="0.15">
      <c r="AV1170" s="143" t="s">
        <v>233</v>
      </c>
      <c r="AW1170" s="144" t="s">
        <v>150</v>
      </c>
      <c r="AX1170" s="134" t="s">
        <v>200</v>
      </c>
      <c r="AY1170" s="134" t="s">
        <v>224</v>
      </c>
      <c r="AZ1170" s="134" t="s">
        <v>207</v>
      </c>
      <c r="BA1170" s="135">
        <v>0.5</v>
      </c>
      <c r="BB1170" s="145">
        <v>99830</v>
      </c>
    </row>
    <row r="1171" spans="48:54" x14ac:dyDescent="0.15">
      <c r="AV1171" s="143" t="s">
        <v>233</v>
      </c>
      <c r="AW1171" s="144" t="s">
        <v>150</v>
      </c>
      <c r="AX1171" s="134" t="s">
        <v>200</v>
      </c>
      <c r="AY1171" s="134" t="s">
        <v>224</v>
      </c>
      <c r="AZ1171" s="134" t="s">
        <v>225</v>
      </c>
      <c r="BA1171" s="135">
        <v>1</v>
      </c>
      <c r="BB1171" s="145">
        <v>137630</v>
      </c>
    </row>
    <row r="1172" spans="48:54" x14ac:dyDescent="0.15">
      <c r="AV1172" s="143" t="s">
        <v>233</v>
      </c>
      <c r="AW1172" s="144" t="s">
        <v>150</v>
      </c>
      <c r="AX1172" s="134" t="s">
        <v>200</v>
      </c>
      <c r="AY1172" s="134" t="s">
        <v>224</v>
      </c>
      <c r="AZ1172" s="134" t="s">
        <v>225</v>
      </c>
      <c r="BA1172" s="135">
        <v>0.75</v>
      </c>
      <c r="BB1172" s="145">
        <v>128630</v>
      </c>
    </row>
    <row r="1173" spans="48:54" x14ac:dyDescent="0.15">
      <c r="AV1173" s="143" t="s">
        <v>233</v>
      </c>
      <c r="AW1173" s="144" t="s">
        <v>150</v>
      </c>
      <c r="AX1173" s="134" t="s">
        <v>200</v>
      </c>
      <c r="AY1173" s="134" t="s">
        <v>224</v>
      </c>
      <c r="AZ1173" s="134" t="s">
        <v>225</v>
      </c>
      <c r="BA1173" s="135">
        <v>0.5</v>
      </c>
      <c r="BB1173" s="145">
        <v>119790</v>
      </c>
    </row>
    <row r="1174" spans="48:54" x14ac:dyDescent="0.15">
      <c r="AV1174" s="143" t="s">
        <v>233</v>
      </c>
      <c r="AW1174" s="144" t="s">
        <v>150</v>
      </c>
      <c r="AX1174" s="134" t="s">
        <v>201</v>
      </c>
      <c r="AY1174" s="134" t="s">
        <v>224</v>
      </c>
      <c r="AZ1174" s="134" t="s">
        <v>207</v>
      </c>
      <c r="BA1174" s="135">
        <v>1</v>
      </c>
      <c r="BB1174" s="145">
        <v>186820</v>
      </c>
    </row>
    <row r="1175" spans="48:54" x14ac:dyDescent="0.15">
      <c r="AV1175" s="143" t="s">
        <v>233</v>
      </c>
      <c r="AW1175" s="144" t="s">
        <v>150</v>
      </c>
      <c r="AX1175" s="134" t="s">
        <v>201</v>
      </c>
      <c r="AY1175" s="134" t="s">
        <v>224</v>
      </c>
      <c r="AZ1175" s="134" t="s">
        <v>207</v>
      </c>
      <c r="BA1175" s="135">
        <v>0.75</v>
      </c>
      <c r="BB1175" s="145">
        <v>172420</v>
      </c>
    </row>
    <row r="1176" spans="48:54" x14ac:dyDescent="0.15">
      <c r="AV1176" s="143" t="s">
        <v>233</v>
      </c>
      <c r="AW1176" s="144" t="s">
        <v>150</v>
      </c>
      <c r="AX1176" s="134" t="s">
        <v>201</v>
      </c>
      <c r="AY1176" s="134" t="s">
        <v>224</v>
      </c>
      <c r="AZ1176" s="134" t="s">
        <v>207</v>
      </c>
      <c r="BA1176" s="135">
        <v>0.5</v>
      </c>
      <c r="BB1176" s="145">
        <v>158160</v>
      </c>
    </row>
    <row r="1177" spans="48:54" x14ac:dyDescent="0.15">
      <c r="AV1177" s="143" t="s">
        <v>233</v>
      </c>
      <c r="AW1177" s="144" t="s">
        <v>150</v>
      </c>
      <c r="AX1177" s="134" t="s">
        <v>201</v>
      </c>
      <c r="AY1177" s="134" t="s">
        <v>224</v>
      </c>
      <c r="AZ1177" s="134" t="s">
        <v>225</v>
      </c>
      <c r="BA1177" s="135">
        <v>1</v>
      </c>
      <c r="BB1177" s="145">
        <v>224190</v>
      </c>
    </row>
    <row r="1178" spans="48:54" x14ac:dyDescent="0.15">
      <c r="AV1178" s="143" t="s">
        <v>233</v>
      </c>
      <c r="AW1178" s="144" t="s">
        <v>150</v>
      </c>
      <c r="AX1178" s="134" t="s">
        <v>201</v>
      </c>
      <c r="AY1178" s="134" t="s">
        <v>224</v>
      </c>
      <c r="AZ1178" s="134" t="s">
        <v>225</v>
      </c>
      <c r="BA1178" s="135">
        <v>0.75</v>
      </c>
      <c r="BB1178" s="145">
        <v>206900</v>
      </c>
    </row>
    <row r="1179" spans="48:54" x14ac:dyDescent="0.15">
      <c r="AV1179" s="143" t="s">
        <v>233</v>
      </c>
      <c r="AW1179" s="144" t="s">
        <v>150</v>
      </c>
      <c r="AX1179" s="134" t="s">
        <v>201</v>
      </c>
      <c r="AY1179" s="134" t="s">
        <v>224</v>
      </c>
      <c r="AZ1179" s="134" t="s">
        <v>225</v>
      </c>
      <c r="BA1179" s="135">
        <v>0.5</v>
      </c>
      <c r="BB1179" s="145">
        <v>189790</v>
      </c>
    </row>
    <row r="1180" spans="48:54" x14ac:dyDescent="0.15">
      <c r="AV1180" s="143" t="s">
        <v>226</v>
      </c>
      <c r="AW1180" s="144" t="s">
        <v>228</v>
      </c>
      <c r="AX1180" s="134" t="s">
        <v>198</v>
      </c>
      <c r="AY1180" s="134" t="s">
        <v>224</v>
      </c>
      <c r="AZ1180" s="134" t="s">
        <v>207</v>
      </c>
      <c r="BA1180" s="135">
        <v>1</v>
      </c>
      <c r="BB1180" s="145">
        <v>138940</v>
      </c>
    </row>
    <row r="1181" spans="48:54" x14ac:dyDescent="0.15">
      <c r="AV1181" s="143" t="s">
        <v>226</v>
      </c>
      <c r="AW1181" s="144" t="s">
        <v>228</v>
      </c>
      <c r="AX1181" s="134" t="s">
        <v>198</v>
      </c>
      <c r="AY1181" s="134" t="s">
        <v>224</v>
      </c>
      <c r="AZ1181" s="134" t="s">
        <v>207</v>
      </c>
      <c r="BA1181" s="135">
        <v>0.75</v>
      </c>
      <c r="BB1181" s="145">
        <v>133180</v>
      </c>
    </row>
    <row r="1182" spans="48:54" x14ac:dyDescent="0.15">
      <c r="AV1182" s="143" t="s">
        <v>226</v>
      </c>
      <c r="AW1182" s="144" t="s">
        <v>228</v>
      </c>
      <c r="AX1182" s="134" t="s">
        <v>198</v>
      </c>
      <c r="AY1182" s="134" t="s">
        <v>224</v>
      </c>
      <c r="AZ1182" s="134" t="s">
        <v>207</v>
      </c>
      <c r="BA1182" s="135">
        <v>0.5</v>
      </c>
      <c r="BB1182" s="145">
        <v>131210</v>
      </c>
    </row>
    <row r="1183" spans="48:54" x14ac:dyDescent="0.15">
      <c r="AV1183" s="143" t="s">
        <v>226</v>
      </c>
      <c r="AW1183" s="144" t="s">
        <v>228</v>
      </c>
      <c r="AX1183" s="134" t="s">
        <v>198</v>
      </c>
      <c r="AY1183" s="134" t="s">
        <v>224</v>
      </c>
      <c r="AZ1183" s="134" t="s">
        <v>225</v>
      </c>
      <c r="BA1183" s="135">
        <v>1</v>
      </c>
      <c r="BB1183" s="145">
        <v>166710</v>
      </c>
    </row>
    <row r="1184" spans="48:54" x14ac:dyDescent="0.15">
      <c r="AV1184" s="143" t="s">
        <v>226</v>
      </c>
      <c r="AW1184" s="144" t="s">
        <v>228</v>
      </c>
      <c r="AX1184" s="134" t="s">
        <v>198</v>
      </c>
      <c r="AY1184" s="134" t="s">
        <v>224</v>
      </c>
      <c r="AZ1184" s="134" t="s">
        <v>225</v>
      </c>
      <c r="BA1184" s="135">
        <v>0.75</v>
      </c>
      <c r="BB1184" s="145">
        <v>159830</v>
      </c>
    </row>
    <row r="1185" spans="48:54" x14ac:dyDescent="0.15">
      <c r="AV1185" s="143" t="s">
        <v>226</v>
      </c>
      <c r="AW1185" s="144" t="s">
        <v>228</v>
      </c>
      <c r="AX1185" s="134" t="s">
        <v>198</v>
      </c>
      <c r="AY1185" s="134" t="s">
        <v>224</v>
      </c>
      <c r="AZ1185" s="134" t="s">
        <v>225</v>
      </c>
      <c r="BA1185" s="135">
        <v>0.5</v>
      </c>
      <c r="BB1185" s="145">
        <v>157450</v>
      </c>
    </row>
    <row r="1186" spans="48:54" x14ac:dyDescent="0.15">
      <c r="AV1186" s="143" t="s">
        <v>226</v>
      </c>
      <c r="AW1186" s="144" t="s">
        <v>228</v>
      </c>
      <c r="AX1186" s="134" t="s">
        <v>199</v>
      </c>
      <c r="AY1186" s="134" t="s">
        <v>224</v>
      </c>
      <c r="AZ1186" s="134" t="s">
        <v>207</v>
      </c>
      <c r="BA1186" s="135">
        <v>1</v>
      </c>
      <c r="BB1186" s="145">
        <v>145920</v>
      </c>
    </row>
    <row r="1187" spans="48:54" x14ac:dyDescent="0.15">
      <c r="AV1187" s="143" t="s">
        <v>226</v>
      </c>
      <c r="AW1187" s="144" t="s">
        <v>228</v>
      </c>
      <c r="AX1187" s="134" t="s">
        <v>199</v>
      </c>
      <c r="AY1187" s="134" t="s">
        <v>224</v>
      </c>
      <c r="AZ1187" s="134" t="s">
        <v>207</v>
      </c>
      <c r="BA1187" s="135">
        <v>0.75</v>
      </c>
      <c r="BB1187" s="145">
        <v>139460</v>
      </c>
    </row>
    <row r="1188" spans="48:54" x14ac:dyDescent="0.15">
      <c r="AV1188" s="143" t="s">
        <v>226</v>
      </c>
      <c r="AW1188" s="144" t="s">
        <v>228</v>
      </c>
      <c r="AX1188" s="134" t="s">
        <v>199</v>
      </c>
      <c r="AY1188" s="134" t="s">
        <v>224</v>
      </c>
      <c r="AZ1188" s="134" t="s">
        <v>207</v>
      </c>
      <c r="BA1188" s="135">
        <v>0.5</v>
      </c>
      <c r="BB1188" s="145">
        <v>136900</v>
      </c>
    </row>
    <row r="1189" spans="48:54" x14ac:dyDescent="0.15">
      <c r="AV1189" s="143" t="s">
        <v>226</v>
      </c>
      <c r="AW1189" s="144" t="s">
        <v>228</v>
      </c>
      <c r="AX1189" s="134" t="s">
        <v>199</v>
      </c>
      <c r="AY1189" s="134" t="s">
        <v>224</v>
      </c>
      <c r="AZ1189" s="134" t="s">
        <v>225</v>
      </c>
      <c r="BA1189" s="135">
        <v>1</v>
      </c>
      <c r="BB1189" s="145">
        <v>175090</v>
      </c>
    </row>
    <row r="1190" spans="48:54" x14ac:dyDescent="0.15">
      <c r="AV1190" s="143" t="s">
        <v>226</v>
      </c>
      <c r="AW1190" s="144" t="s">
        <v>228</v>
      </c>
      <c r="AX1190" s="134" t="s">
        <v>199</v>
      </c>
      <c r="AY1190" s="134" t="s">
        <v>224</v>
      </c>
      <c r="AZ1190" s="134" t="s">
        <v>225</v>
      </c>
      <c r="BA1190" s="135">
        <v>0.75</v>
      </c>
      <c r="BB1190" s="145">
        <v>167340</v>
      </c>
    </row>
    <row r="1191" spans="48:54" x14ac:dyDescent="0.15">
      <c r="AV1191" s="143" t="s">
        <v>226</v>
      </c>
      <c r="AW1191" s="144" t="s">
        <v>228</v>
      </c>
      <c r="AX1191" s="134" t="s">
        <v>199</v>
      </c>
      <c r="AY1191" s="134" t="s">
        <v>224</v>
      </c>
      <c r="AZ1191" s="134" t="s">
        <v>225</v>
      </c>
      <c r="BA1191" s="135">
        <v>0.5</v>
      </c>
      <c r="BB1191" s="145">
        <v>164280</v>
      </c>
    </row>
    <row r="1192" spans="48:54" x14ac:dyDescent="0.15">
      <c r="AV1192" s="143" t="s">
        <v>226</v>
      </c>
      <c r="AW1192" s="144" t="s">
        <v>228</v>
      </c>
      <c r="AX1192" s="134" t="s">
        <v>200</v>
      </c>
      <c r="AY1192" s="134" t="s">
        <v>224</v>
      </c>
      <c r="AZ1192" s="134" t="s">
        <v>207</v>
      </c>
      <c r="BA1192" s="135">
        <v>1</v>
      </c>
      <c r="BB1192" s="145">
        <v>198160</v>
      </c>
    </row>
    <row r="1193" spans="48:54" x14ac:dyDescent="0.15">
      <c r="AV1193" s="143" t="s">
        <v>226</v>
      </c>
      <c r="AW1193" s="144" t="s">
        <v>228</v>
      </c>
      <c r="AX1193" s="134" t="s">
        <v>200</v>
      </c>
      <c r="AY1193" s="134" t="s">
        <v>224</v>
      </c>
      <c r="AZ1193" s="134" t="s">
        <v>207</v>
      </c>
      <c r="BA1193" s="135">
        <v>0.75</v>
      </c>
      <c r="BB1193" s="145">
        <v>187210</v>
      </c>
    </row>
    <row r="1194" spans="48:54" x14ac:dyDescent="0.15">
      <c r="AV1194" s="143" t="s">
        <v>226</v>
      </c>
      <c r="AW1194" s="144" t="s">
        <v>228</v>
      </c>
      <c r="AX1194" s="134" t="s">
        <v>200</v>
      </c>
      <c r="AY1194" s="134" t="s">
        <v>224</v>
      </c>
      <c r="AZ1194" s="134" t="s">
        <v>207</v>
      </c>
      <c r="BA1194" s="135">
        <v>0.5</v>
      </c>
      <c r="BB1194" s="145">
        <v>180120</v>
      </c>
    </row>
    <row r="1195" spans="48:54" x14ac:dyDescent="0.15">
      <c r="AV1195" s="143" t="s">
        <v>226</v>
      </c>
      <c r="AW1195" s="144" t="s">
        <v>228</v>
      </c>
      <c r="AX1195" s="134" t="s">
        <v>200</v>
      </c>
      <c r="AY1195" s="134" t="s">
        <v>224</v>
      </c>
      <c r="AZ1195" s="134" t="s">
        <v>225</v>
      </c>
      <c r="BA1195" s="135">
        <v>1</v>
      </c>
      <c r="BB1195" s="145">
        <v>237790</v>
      </c>
    </row>
    <row r="1196" spans="48:54" x14ac:dyDescent="0.15">
      <c r="AV1196" s="143" t="s">
        <v>226</v>
      </c>
      <c r="AW1196" s="144" t="s">
        <v>228</v>
      </c>
      <c r="AX1196" s="134" t="s">
        <v>200</v>
      </c>
      <c r="AY1196" s="134" t="s">
        <v>224</v>
      </c>
      <c r="AZ1196" s="134" t="s">
        <v>225</v>
      </c>
      <c r="BA1196" s="135">
        <v>0.75</v>
      </c>
      <c r="BB1196" s="145">
        <v>224650</v>
      </c>
    </row>
    <row r="1197" spans="48:54" x14ac:dyDescent="0.15">
      <c r="AV1197" s="143" t="s">
        <v>226</v>
      </c>
      <c r="AW1197" s="144" t="s">
        <v>228</v>
      </c>
      <c r="AX1197" s="134" t="s">
        <v>200</v>
      </c>
      <c r="AY1197" s="134" t="s">
        <v>224</v>
      </c>
      <c r="AZ1197" s="134" t="s">
        <v>225</v>
      </c>
      <c r="BA1197" s="135">
        <v>0.5</v>
      </c>
      <c r="BB1197" s="145">
        <v>216140</v>
      </c>
    </row>
    <row r="1198" spans="48:54" x14ac:dyDescent="0.15">
      <c r="AV1198" s="143" t="s">
        <v>226</v>
      </c>
      <c r="AW1198" s="144" t="s">
        <v>228</v>
      </c>
      <c r="AX1198" s="134" t="s">
        <v>201</v>
      </c>
      <c r="AY1198" s="134" t="s">
        <v>224</v>
      </c>
      <c r="AZ1198" s="134" t="s">
        <v>207</v>
      </c>
      <c r="BA1198" s="135">
        <v>1</v>
      </c>
      <c r="BB1198" s="145">
        <v>268510</v>
      </c>
    </row>
    <row r="1199" spans="48:54" x14ac:dyDescent="0.15">
      <c r="AV1199" s="143" t="s">
        <v>226</v>
      </c>
      <c r="AW1199" s="144" t="s">
        <v>228</v>
      </c>
      <c r="AX1199" s="134" t="s">
        <v>201</v>
      </c>
      <c r="AY1199" s="134" t="s">
        <v>224</v>
      </c>
      <c r="AZ1199" s="134" t="s">
        <v>207</v>
      </c>
      <c r="BA1199" s="135">
        <v>0.75</v>
      </c>
      <c r="BB1199" s="145">
        <v>250980</v>
      </c>
    </row>
    <row r="1200" spans="48:54" x14ac:dyDescent="0.15">
      <c r="AV1200" s="143" t="s">
        <v>226</v>
      </c>
      <c r="AW1200" s="144" t="s">
        <v>228</v>
      </c>
      <c r="AX1200" s="134" t="s">
        <v>201</v>
      </c>
      <c r="AY1200" s="134" t="s">
        <v>224</v>
      </c>
      <c r="AZ1200" s="134" t="s">
        <v>207</v>
      </c>
      <c r="BA1200" s="135">
        <v>0.5</v>
      </c>
      <c r="BB1200" s="145">
        <v>237520</v>
      </c>
    </row>
    <row r="1201" spans="48:54" x14ac:dyDescent="0.15">
      <c r="AV1201" s="143" t="s">
        <v>226</v>
      </c>
      <c r="AW1201" s="144" t="s">
        <v>228</v>
      </c>
      <c r="AX1201" s="134" t="s">
        <v>201</v>
      </c>
      <c r="AY1201" s="134" t="s">
        <v>224</v>
      </c>
      <c r="AZ1201" s="134" t="s">
        <v>225</v>
      </c>
      <c r="BA1201" s="135">
        <v>1</v>
      </c>
      <c r="BB1201" s="145">
        <v>322210</v>
      </c>
    </row>
    <row r="1202" spans="48:54" x14ac:dyDescent="0.15">
      <c r="AV1202" s="143" t="s">
        <v>226</v>
      </c>
      <c r="AW1202" s="144" t="s">
        <v>228</v>
      </c>
      <c r="AX1202" s="134" t="s">
        <v>201</v>
      </c>
      <c r="AY1202" s="134" t="s">
        <v>224</v>
      </c>
      <c r="AZ1202" s="134" t="s">
        <v>225</v>
      </c>
      <c r="BA1202" s="135">
        <v>0.75</v>
      </c>
      <c r="BB1202" s="145">
        <v>301170</v>
      </c>
    </row>
    <row r="1203" spans="48:54" x14ac:dyDescent="0.15">
      <c r="AV1203" s="143" t="s">
        <v>226</v>
      </c>
      <c r="AW1203" s="144" t="s">
        <v>228</v>
      </c>
      <c r="AX1203" s="134" t="s">
        <v>201</v>
      </c>
      <c r="AY1203" s="134" t="s">
        <v>224</v>
      </c>
      <c r="AZ1203" s="134" t="s">
        <v>225</v>
      </c>
      <c r="BA1203" s="135">
        <v>0.5</v>
      </c>
      <c r="BB1203" s="145">
        <v>285020</v>
      </c>
    </row>
    <row r="1204" spans="48:54" x14ac:dyDescent="0.15">
      <c r="AV1204" s="143" t="s">
        <v>226</v>
      </c>
      <c r="AW1204" s="144" t="s">
        <v>145</v>
      </c>
      <c r="AX1204" s="134" t="s">
        <v>198</v>
      </c>
      <c r="AY1204" s="134" t="s">
        <v>224</v>
      </c>
      <c r="AZ1204" s="134" t="s">
        <v>207</v>
      </c>
      <c r="BA1204" s="135">
        <v>1</v>
      </c>
      <c r="BB1204" s="145">
        <v>95150</v>
      </c>
    </row>
    <row r="1205" spans="48:54" x14ac:dyDescent="0.15">
      <c r="AV1205" s="143" t="s">
        <v>226</v>
      </c>
      <c r="AW1205" s="144" t="s">
        <v>145</v>
      </c>
      <c r="AX1205" s="134" t="s">
        <v>198</v>
      </c>
      <c r="AY1205" s="134" t="s">
        <v>224</v>
      </c>
      <c r="AZ1205" s="134" t="s">
        <v>207</v>
      </c>
      <c r="BA1205" s="135">
        <v>0.75</v>
      </c>
      <c r="BB1205" s="145">
        <v>91040</v>
      </c>
    </row>
    <row r="1206" spans="48:54" x14ac:dyDescent="0.15">
      <c r="AV1206" s="143" t="s">
        <v>226</v>
      </c>
      <c r="AW1206" s="144" t="s">
        <v>145</v>
      </c>
      <c r="AX1206" s="134" t="s">
        <v>198</v>
      </c>
      <c r="AY1206" s="134" t="s">
        <v>224</v>
      </c>
      <c r="AZ1206" s="134" t="s">
        <v>207</v>
      </c>
      <c r="BA1206" s="135">
        <v>0.5</v>
      </c>
      <c r="BB1206" s="145">
        <v>88420</v>
      </c>
    </row>
    <row r="1207" spans="48:54" x14ac:dyDescent="0.15">
      <c r="AV1207" s="143" t="s">
        <v>226</v>
      </c>
      <c r="AW1207" s="144" t="s">
        <v>145</v>
      </c>
      <c r="AX1207" s="134" t="s">
        <v>198</v>
      </c>
      <c r="AY1207" s="134" t="s">
        <v>224</v>
      </c>
      <c r="AZ1207" s="134" t="s">
        <v>225</v>
      </c>
      <c r="BA1207" s="135">
        <v>1</v>
      </c>
      <c r="BB1207" s="145">
        <v>114170</v>
      </c>
    </row>
    <row r="1208" spans="48:54" x14ac:dyDescent="0.15">
      <c r="AV1208" s="143" t="s">
        <v>226</v>
      </c>
      <c r="AW1208" s="144" t="s">
        <v>145</v>
      </c>
      <c r="AX1208" s="134" t="s">
        <v>198</v>
      </c>
      <c r="AY1208" s="134" t="s">
        <v>224</v>
      </c>
      <c r="AZ1208" s="134" t="s">
        <v>225</v>
      </c>
      <c r="BA1208" s="135">
        <v>0.75</v>
      </c>
      <c r="BB1208" s="145">
        <v>109240</v>
      </c>
    </row>
    <row r="1209" spans="48:54" x14ac:dyDescent="0.15">
      <c r="AV1209" s="143" t="s">
        <v>226</v>
      </c>
      <c r="AW1209" s="144" t="s">
        <v>145</v>
      </c>
      <c r="AX1209" s="134" t="s">
        <v>198</v>
      </c>
      <c r="AY1209" s="134" t="s">
        <v>224</v>
      </c>
      <c r="AZ1209" s="134" t="s">
        <v>225</v>
      </c>
      <c r="BA1209" s="135">
        <v>0.5</v>
      </c>
      <c r="BB1209" s="145">
        <v>106100</v>
      </c>
    </row>
    <row r="1210" spans="48:54" x14ac:dyDescent="0.15">
      <c r="AV1210" s="143" t="s">
        <v>226</v>
      </c>
      <c r="AW1210" s="144" t="s">
        <v>145</v>
      </c>
      <c r="AX1210" s="134" t="s">
        <v>199</v>
      </c>
      <c r="AY1210" s="134" t="s">
        <v>224</v>
      </c>
      <c r="AZ1210" s="134" t="s">
        <v>207</v>
      </c>
      <c r="BA1210" s="135">
        <v>1</v>
      </c>
      <c r="BB1210" s="145">
        <v>102130</v>
      </c>
    </row>
    <row r="1211" spans="48:54" x14ac:dyDescent="0.15">
      <c r="AV1211" s="143" t="s">
        <v>226</v>
      </c>
      <c r="AW1211" s="144" t="s">
        <v>145</v>
      </c>
      <c r="AX1211" s="134" t="s">
        <v>199</v>
      </c>
      <c r="AY1211" s="134" t="s">
        <v>224</v>
      </c>
      <c r="AZ1211" s="134" t="s">
        <v>207</v>
      </c>
      <c r="BA1211" s="135">
        <v>0.75</v>
      </c>
      <c r="BB1211" s="145">
        <v>97300</v>
      </c>
    </row>
    <row r="1212" spans="48:54" x14ac:dyDescent="0.15">
      <c r="AV1212" s="143" t="s">
        <v>226</v>
      </c>
      <c r="AW1212" s="144" t="s">
        <v>145</v>
      </c>
      <c r="AX1212" s="134" t="s">
        <v>199</v>
      </c>
      <c r="AY1212" s="134" t="s">
        <v>224</v>
      </c>
      <c r="AZ1212" s="134" t="s">
        <v>207</v>
      </c>
      <c r="BA1212" s="135">
        <v>0.5</v>
      </c>
      <c r="BB1212" s="145">
        <v>94110</v>
      </c>
    </row>
    <row r="1213" spans="48:54" x14ac:dyDescent="0.15">
      <c r="AV1213" s="143" t="s">
        <v>226</v>
      </c>
      <c r="AW1213" s="144" t="s">
        <v>145</v>
      </c>
      <c r="AX1213" s="134" t="s">
        <v>199</v>
      </c>
      <c r="AY1213" s="134" t="s">
        <v>224</v>
      </c>
      <c r="AZ1213" s="134" t="s">
        <v>225</v>
      </c>
      <c r="BA1213" s="135">
        <v>1</v>
      </c>
      <c r="BB1213" s="145">
        <v>122550</v>
      </c>
    </row>
    <row r="1214" spans="48:54" x14ac:dyDescent="0.15">
      <c r="AV1214" s="143" t="s">
        <v>226</v>
      </c>
      <c r="AW1214" s="144" t="s">
        <v>145</v>
      </c>
      <c r="AX1214" s="134" t="s">
        <v>199</v>
      </c>
      <c r="AY1214" s="134" t="s">
        <v>224</v>
      </c>
      <c r="AZ1214" s="134" t="s">
        <v>225</v>
      </c>
      <c r="BA1214" s="135">
        <v>0.75</v>
      </c>
      <c r="BB1214" s="145">
        <v>116760</v>
      </c>
    </row>
    <row r="1215" spans="48:54" x14ac:dyDescent="0.15">
      <c r="AV1215" s="143" t="s">
        <v>226</v>
      </c>
      <c r="AW1215" s="144" t="s">
        <v>145</v>
      </c>
      <c r="AX1215" s="134" t="s">
        <v>199</v>
      </c>
      <c r="AY1215" s="134" t="s">
        <v>224</v>
      </c>
      <c r="AZ1215" s="134" t="s">
        <v>225</v>
      </c>
      <c r="BA1215" s="135">
        <v>0.5</v>
      </c>
      <c r="BB1215" s="145">
        <v>112930</v>
      </c>
    </row>
    <row r="1216" spans="48:54" x14ac:dyDescent="0.15">
      <c r="AV1216" s="143" t="s">
        <v>226</v>
      </c>
      <c r="AW1216" s="144" t="s">
        <v>145</v>
      </c>
      <c r="AX1216" s="134" t="s">
        <v>200</v>
      </c>
      <c r="AY1216" s="134" t="s">
        <v>224</v>
      </c>
      <c r="AZ1216" s="134" t="s">
        <v>207</v>
      </c>
      <c r="BA1216" s="135">
        <v>1</v>
      </c>
      <c r="BB1216" s="145">
        <v>154370</v>
      </c>
    </row>
    <row r="1217" spans="48:54" x14ac:dyDescent="0.15">
      <c r="AV1217" s="143" t="s">
        <v>226</v>
      </c>
      <c r="AW1217" s="144" t="s">
        <v>145</v>
      </c>
      <c r="AX1217" s="134" t="s">
        <v>200</v>
      </c>
      <c r="AY1217" s="134" t="s">
        <v>224</v>
      </c>
      <c r="AZ1217" s="134" t="s">
        <v>207</v>
      </c>
      <c r="BA1217" s="135">
        <v>0.75</v>
      </c>
      <c r="BB1217" s="145">
        <v>145060</v>
      </c>
    </row>
    <row r="1218" spans="48:54" x14ac:dyDescent="0.15">
      <c r="AV1218" s="143" t="s">
        <v>226</v>
      </c>
      <c r="AW1218" s="144" t="s">
        <v>145</v>
      </c>
      <c r="AX1218" s="134" t="s">
        <v>200</v>
      </c>
      <c r="AY1218" s="134" t="s">
        <v>224</v>
      </c>
      <c r="AZ1218" s="134" t="s">
        <v>207</v>
      </c>
      <c r="BA1218" s="135">
        <v>0.5</v>
      </c>
      <c r="BB1218" s="145">
        <v>137330</v>
      </c>
    </row>
    <row r="1219" spans="48:54" x14ac:dyDescent="0.15">
      <c r="AV1219" s="143" t="s">
        <v>226</v>
      </c>
      <c r="AW1219" s="144" t="s">
        <v>145</v>
      </c>
      <c r="AX1219" s="134" t="s">
        <v>200</v>
      </c>
      <c r="AY1219" s="134" t="s">
        <v>224</v>
      </c>
      <c r="AZ1219" s="134" t="s">
        <v>225</v>
      </c>
      <c r="BA1219" s="135">
        <v>1</v>
      </c>
      <c r="BB1219" s="145">
        <v>185250</v>
      </c>
    </row>
    <row r="1220" spans="48:54" x14ac:dyDescent="0.15">
      <c r="AV1220" s="143" t="s">
        <v>226</v>
      </c>
      <c r="AW1220" s="144" t="s">
        <v>145</v>
      </c>
      <c r="AX1220" s="134" t="s">
        <v>200</v>
      </c>
      <c r="AY1220" s="134" t="s">
        <v>224</v>
      </c>
      <c r="AZ1220" s="134" t="s">
        <v>225</v>
      </c>
      <c r="BA1220" s="135">
        <v>0.75</v>
      </c>
      <c r="BB1220" s="145">
        <v>174060</v>
      </c>
    </row>
    <row r="1221" spans="48:54" x14ac:dyDescent="0.15">
      <c r="AV1221" s="143" t="s">
        <v>226</v>
      </c>
      <c r="AW1221" s="144" t="s">
        <v>145</v>
      </c>
      <c r="AX1221" s="134" t="s">
        <v>200</v>
      </c>
      <c r="AY1221" s="134" t="s">
        <v>224</v>
      </c>
      <c r="AZ1221" s="134" t="s">
        <v>225</v>
      </c>
      <c r="BA1221" s="135">
        <v>0.5</v>
      </c>
      <c r="BB1221" s="145">
        <v>164790</v>
      </c>
    </row>
    <row r="1222" spans="48:54" x14ac:dyDescent="0.15">
      <c r="AV1222" s="143" t="s">
        <v>226</v>
      </c>
      <c r="AW1222" s="144" t="s">
        <v>145</v>
      </c>
      <c r="AX1222" s="134" t="s">
        <v>201</v>
      </c>
      <c r="AY1222" s="134" t="s">
        <v>224</v>
      </c>
      <c r="AZ1222" s="134" t="s">
        <v>207</v>
      </c>
      <c r="BA1222" s="135">
        <v>1</v>
      </c>
      <c r="BB1222" s="145">
        <v>224720</v>
      </c>
    </row>
    <row r="1223" spans="48:54" x14ac:dyDescent="0.15">
      <c r="AV1223" s="143" t="s">
        <v>226</v>
      </c>
      <c r="AW1223" s="144" t="s">
        <v>145</v>
      </c>
      <c r="AX1223" s="134" t="s">
        <v>201</v>
      </c>
      <c r="AY1223" s="134" t="s">
        <v>224</v>
      </c>
      <c r="AZ1223" s="134" t="s">
        <v>207</v>
      </c>
      <c r="BA1223" s="135">
        <v>0.75</v>
      </c>
      <c r="BB1223" s="145">
        <v>208820</v>
      </c>
    </row>
    <row r="1224" spans="48:54" x14ac:dyDescent="0.15">
      <c r="AV1224" s="143" t="s">
        <v>226</v>
      </c>
      <c r="AW1224" s="144" t="s">
        <v>145</v>
      </c>
      <c r="AX1224" s="134" t="s">
        <v>201</v>
      </c>
      <c r="AY1224" s="134" t="s">
        <v>224</v>
      </c>
      <c r="AZ1224" s="134" t="s">
        <v>207</v>
      </c>
      <c r="BA1224" s="135">
        <v>0.5</v>
      </c>
      <c r="BB1224" s="145">
        <v>194740</v>
      </c>
    </row>
    <row r="1225" spans="48:54" x14ac:dyDescent="0.15">
      <c r="AV1225" s="143" t="s">
        <v>226</v>
      </c>
      <c r="AW1225" s="144" t="s">
        <v>145</v>
      </c>
      <c r="AX1225" s="134" t="s">
        <v>201</v>
      </c>
      <c r="AY1225" s="134" t="s">
        <v>224</v>
      </c>
      <c r="AZ1225" s="134" t="s">
        <v>225</v>
      </c>
      <c r="BA1225" s="135">
        <v>1</v>
      </c>
      <c r="BB1225" s="145">
        <v>269660</v>
      </c>
    </row>
    <row r="1226" spans="48:54" x14ac:dyDescent="0.15">
      <c r="AV1226" s="143" t="s">
        <v>226</v>
      </c>
      <c r="AW1226" s="144" t="s">
        <v>145</v>
      </c>
      <c r="AX1226" s="134" t="s">
        <v>201</v>
      </c>
      <c r="AY1226" s="134" t="s">
        <v>224</v>
      </c>
      <c r="AZ1226" s="134" t="s">
        <v>225</v>
      </c>
      <c r="BA1226" s="135">
        <v>0.75</v>
      </c>
      <c r="BB1226" s="145">
        <v>250600</v>
      </c>
    </row>
    <row r="1227" spans="48:54" x14ac:dyDescent="0.15">
      <c r="AV1227" s="143" t="s">
        <v>226</v>
      </c>
      <c r="AW1227" s="144" t="s">
        <v>145</v>
      </c>
      <c r="AX1227" s="134" t="s">
        <v>201</v>
      </c>
      <c r="AY1227" s="134" t="s">
        <v>224</v>
      </c>
      <c r="AZ1227" s="134" t="s">
        <v>225</v>
      </c>
      <c r="BA1227" s="135">
        <v>0.5</v>
      </c>
      <c r="BB1227" s="145">
        <v>233680</v>
      </c>
    </row>
    <row r="1228" spans="48:54" x14ac:dyDescent="0.15">
      <c r="AV1228" s="143" t="s">
        <v>226</v>
      </c>
      <c r="AW1228" s="144" t="s">
        <v>146</v>
      </c>
      <c r="AX1228" s="134" t="s">
        <v>198</v>
      </c>
      <c r="AY1228" s="134" t="s">
        <v>224</v>
      </c>
      <c r="AZ1228" s="134" t="s">
        <v>207</v>
      </c>
      <c r="BA1228" s="135">
        <v>1</v>
      </c>
      <c r="BB1228" s="145">
        <v>84260</v>
      </c>
    </row>
    <row r="1229" spans="48:54" x14ac:dyDescent="0.15">
      <c r="AV1229" s="143" t="s">
        <v>226</v>
      </c>
      <c r="AW1229" s="144" t="s">
        <v>146</v>
      </c>
      <c r="AX1229" s="134" t="s">
        <v>198</v>
      </c>
      <c r="AY1229" s="134" t="s">
        <v>224</v>
      </c>
      <c r="AZ1229" s="134" t="s">
        <v>207</v>
      </c>
      <c r="BA1229" s="135">
        <v>0.75</v>
      </c>
      <c r="BB1229" s="145">
        <v>83400</v>
      </c>
    </row>
    <row r="1230" spans="48:54" x14ac:dyDescent="0.15">
      <c r="AV1230" s="143" t="s">
        <v>226</v>
      </c>
      <c r="AW1230" s="144" t="s">
        <v>146</v>
      </c>
      <c r="AX1230" s="134" t="s">
        <v>198</v>
      </c>
      <c r="AY1230" s="134" t="s">
        <v>224</v>
      </c>
      <c r="AZ1230" s="134" t="s">
        <v>207</v>
      </c>
      <c r="BA1230" s="135">
        <v>0.5</v>
      </c>
      <c r="BB1230" s="145">
        <v>80900</v>
      </c>
    </row>
    <row r="1231" spans="48:54" x14ac:dyDescent="0.15">
      <c r="AV1231" s="143" t="s">
        <v>226</v>
      </c>
      <c r="AW1231" s="144" t="s">
        <v>146</v>
      </c>
      <c r="AX1231" s="134" t="s">
        <v>198</v>
      </c>
      <c r="AY1231" s="134" t="s">
        <v>224</v>
      </c>
      <c r="AZ1231" s="134" t="s">
        <v>225</v>
      </c>
      <c r="BA1231" s="135">
        <v>1</v>
      </c>
      <c r="BB1231" s="145">
        <v>101110</v>
      </c>
    </row>
    <row r="1232" spans="48:54" x14ac:dyDescent="0.15">
      <c r="AV1232" s="143" t="s">
        <v>226</v>
      </c>
      <c r="AW1232" s="144" t="s">
        <v>146</v>
      </c>
      <c r="AX1232" s="134" t="s">
        <v>198</v>
      </c>
      <c r="AY1232" s="134" t="s">
        <v>224</v>
      </c>
      <c r="AZ1232" s="134" t="s">
        <v>225</v>
      </c>
      <c r="BA1232" s="135">
        <v>0.75</v>
      </c>
      <c r="BB1232" s="145">
        <v>100080</v>
      </c>
    </row>
    <row r="1233" spans="48:54" x14ac:dyDescent="0.15">
      <c r="AV1233" s="143" t="s">
        <v>226</v>
      </c>
      <c r="AW1233" s="144" t="s">
        <v>146</v>
      </c>
      <c r="AX1233" s="134" t="s">
        <v>198</v>
      </c>
      <c r="AY1233" s="134" t="s">
        <v>224</v>
      </c>
      <c r="AZ1233" s="134" t="s">
        <v>225</v>
      </c>
      <c r="BA1233" s="135">
        <v>0.5</v>
      </c>
      <c r="BB1233" s="145">
        <v>97080</v>
      </c>
    </row>
    <row r="1234" spans="48:54" x14ac:dyDescent="0.15">
      <c r="AV1234" s="143" t="s">
        <v>226</v>
      </c>
      <c r="AW1234" s="144" t="s">
        <v>146</v>
      </c>
      <c r="AX1234" s="134" t="s">
        <v>199</v>
      </c>
      <c r="AY1234" s="134" t="s">
        <v>224</v>
      </c>
      <c r="AZ1234" s="134" t="s">
        <v>207</v>
      </c>
      <c r="BA1234" s="135">
        <v>1</v>
      </c>
      <c r="BB1234" s="145">
        <v>91230</v>
      </c>
    </row>
    <row r="1235" spans="48:54" x14ac:dyDescent="0.15">
      <c r="AV1235" s="143" t="s">
        <v>226</v>
      </c>
      <c r="AW1235" s="144" t="s">
        <v>146</v>
      </c>
      <c r="AX1235" s="134" t="s">
        <v>199</v>
      </c>
      <c r="AY1235" s="134" t="s">
        <v>224</v>
      </c>
      <c r="AZ1235" s="134" t="s">
        <v>207</v>
      </c>
      <c r="BA1235" s="135">
        <v>0.75</v>
      </c>
      <c r="BB1235" s="145">
        <v>89660</v>
      </c>
    </row>
    <row r="1236" spans="48:54" x14ac:dyDescent="0.15">
      <c r="AV1236" s="143" t="s">
        <v>226</v>
      </c>
      <c r="AW1236" s="144" t="s">
        <v>146</v>
      </c>
      <c r="AX1236" s="134" t="s">
        <v>199</v>
      </c>
      <c r="AY1236" s="134" t="s">
        <v>224</v>
      </c>
      <c r="AZ1236" s="134" t="s">
        <v>207</v>
      </c>
      <c r="BA1236" s="135">
        <v>0.5</v>
      </c>
      <c r="BB1236" s="145">
        <v>86590</v>
      </c>
    </row>
    <row r="1237" spans="48:54" x14ac:dyDescent="0.15">
      <c r="AV1237" s="143" t="s">
        <v>226</v>
      </c>
      <c r="AW1237" s="144" t="s">
        <v>146</v>
      </c>
      <c r="AX1237" s="134" t="s">
        <v>199</v>
      </c>
      <c r="AY1237" s="134" t="s">
        <v>224</v>
      </c>
      <c r="AZ1237" s="134" t="s">
        <v>225</v>
      </c>
      <c r="BA1237" s="135">
        <v>1</v>
      </c>
      <c r="BB1237" s="145">
        <v>109480</v>
      </c>
    </row>
    <row r="1238" spans="48:54" x14ac:dyDescent="0.15">
      <c r="AV1238" s="143" t="s">
        <v>226</v>
      </c>
      <c r="AW1238" s="144" t="s">
        <v>146</v>
      </c>
      <c r="AX1238" s="134" t="s">
        <v>199</v>
      </c>
      <c r="AY1238" s="134" t="s">
        <v>224</v>
      </c>
      <c r="AZ1238" s="134" t="s">
        <v>225</v>
      </c>
      <c r="BA1238" s="135">
        <v>0.75</v>
      </c>
      <c r="BB1238" s="145">
        <v>107600</v>
      </c>
    </row>
    <row r="1239" spans="48:54" x14ac:dyDescent="0.15">
      <c r="AV1239" s="143" t="s">
        <v>226</v>
      </c>
      <c r="AW1239" s="144" t="s">
        <v>146</v>
      </c>
      <c r="AX1239" s="134" t="s">
        <v>199</v>
      </c>
      <c r="AY1239" s="134" t="s">
        <v>224</v>
      </c>
      <c r="AZ1239" s="134" t="s">
        <v>225</v>
      </c>
      <c r="BA1239" s="135">
        <v>0.5</v>
      </c>
      <c r="BB1239" s="145">
        <v>103910</v>
      </c>
    </row>
    <row r="1240" spans="48:54" x14ac:dyDescent="0.15">
      <c r="AV1240" s="143" t="s">
        <v>226</v>
      </c>
      <c r="AW1240" s="144" t="s">
        <v>146</v>
      </c>
      <c r="AX1240" s="134" t="s">
        <v>200</v>
      </c>
      <c r="AY1240" s="134" t="s">
        <v>224</v>
      </c>
      <c r="AZ1240" s="134" t="s">
        <v>207</v>
      </c>
      <c r="BA1240" s="135">
        <v>1</v>
      </c>
      <c r="BB1240" s="145">
        <v>143480</v>
      </c>
    </row>
    <row r="1241" spans="48:54" x14ac:dyDescent="0.15">
      <c r="AV1241" s="143" t="s">
        <v>226</v>
      </c>
      <c r="AW1241" s="144" t="s">
        <v>146</v>
      </c>
      <c r="AX1241" s="134" t="s">
        <v>200</v>
      </c>
      <c r="AY1241" s="134" t="s">
        <v>224</v>
      </c>
      <c r="AZ1241" s="134" t="s">
        <v>207</v>
      </c>
      <c r="BA1241" s="135">
        <v>0.75</v>
      </c>
      <c r="BB1241" s="145">
        <v>137420</v>
      </c>
    </row>
    <row r="1242" spans="48:54" x14ac:dyDescent="0.15">
      <c r="AV1242" s="143" t="s">
        <v>226</v>
      </c>
      <c r="AW1242" s="144" t="s">
        <v>146</v>
      </c>
      <c r="AX1242" s="134" t="s">
        <v>200</v>
      </c>
      <c r="AY1242" s="134" t="s">
        <v>224</v>
      </c>
      <c r="AZ1242" s="134" t="s">
        <v>207</v>
      </c>
      <c r="BA1242" s="135">
        <v>0.5</v>
      </c>
      <c r="BB1242" s="145">
        <v>129800</v>
      </c>
    </row>
    <row r="1243" spans="48:54" x14ac:dyDescent="0.15">
      <c r="AV1243" s="143" t="s">
        <v>226</v>
      </c>
      <c r="AW1243" s="144" t="s">
        <v>146</v>
      </c>
      <c r="AX1243" s="134" t="s">
        <v>200</v>
      </c>
      <c r="AY1243" s="134" t="s">
        <v>224</v>
      </c>
      <c r="AZ1243" s="134" t="s">
        <v>225</v>
      </c>
      <c r="BA1243" s="135">
        <v>1</v>
      </c>
      <c r="BB1243" s="145">
        <v>172170</v>
      </c>
    </row>
    <row r="1244" spans="48:54" x14ac:dyDescent="0.15">
      <c r="AV1244" s="143" t="s">
        <v>226</v>
      </c>
      <c r="AW1244" s="144" t="s">
        <v>146</v>
      </c>
      <c r="AX1244" s="134" t="s">
        <v>200</v>
      </c>
      <c r="AY1244" s="134" t="s">
        <v>224</v>
      </c>
      <c r="AZ1244" s="134" t="s">
        <v>225</v>
      </c>
      <c r="BA1244" s="135">
        <v>0.75</v>
      </c>
      <c r="BB1244" s="145">
        <v>164900</v>
      </c>
    </row>
    <row r="1245" spans="48:54" x14ac:dyDescent="0.15">
      <c r="AV1245" s="143" t="s">
        <v>226</v>
      </c>
      <c r="AW1245" s="144" t="s">
        <v>146</v>
      </c>
      <c r="AX1245" s="134" t="s">
        <v>200</v>
      </c>
      <c r="AY1245" s="134" t="s">
        <v>224</v>
      </c>
      <c r="AZ1245" s="134" t="s">
        <v>225</v>
      </c>
      <c r="BA1245" s="135">
        <v>0.5</v>
      </c>
      <c r="BB1245" s="145">
        <v>155760</v>
      </c>
    </row>
    <row r="1246" spans="48:54" x14ac:dyDescent="0.15">
      <c r="AV1246" s="143" t="s">
        <v>226</v>
      </c>
      <c r="AW1246" s="144" t="s">
        <v>146</v>
      </c>
      <c r="AX1246" s="134" t="s">
        <v>201</v>
      </c>
      <c r="AY1246" s="134" t="s">
        <v>224</v>
      </c>
      <c r="AZ1246" s="134" t="s">
        <v>207</v>
      </c>
      <c r="BA1246" s="135">
        <v>1</v>
      </c>
      <c r="BB1246" s="145">
        <v>213830</v>
      </c>
    </row>
    <row r="1247" spans="48:54" x14ac:dyDescent="0.15">
      <c r="AV1247" s="143" t="s">
        <v>226</v>
      </c>
      <c r="AW1247" s="144" t="s">
        <v>146</v>
      </c>
      <c r="AX1247" s="134" t="s">
        <v>201</v>
      </c>
      <c r="AY1247" s="134" t="s">
        <v>224</v>
      </c>
      <c r="AZ1247" s="134" t="s">
        <v>207</v>
      </c>
      <c r="BA1247" s="135">
        <v>0.75</v>
      </c>
      <c r="BB1247" s="145">
        <v>201190</v>
      </c>
    </row>
    <row r="1248" spans="48:54" x14ac:dyDescent="0.15">
      <c r="AV1248" s="143" t="s">
        <v>226</v>
      </c>
      <c r="AW1248" s="144" t="s">
        <v>146</v>
      </c>
      <c r="AX1248" s="134" t="s">
        <v>201</v>
      </c>
      <c r="AY1248" s="134" t="s">
        <v>224</v>
      </c>
      <c r="AZ1248" s="134" t="s">
        <v>207</v>
      </c>
      <c r="BA1248" s="135">
        <v>0.5</v>
      </c>
      <c r="BB1248" s="145">
        <v>187210</v>
      </c>
    </row>
    <row r="1249" spans="48:54" x14ac:dyDescent="0.15">
      <c r="AV1249" s="143" t="s">
        <v>226</v>
      </c>
      <c r="AW1249" s="144" t="s">
        <v>146</v>
      </c>
      <c r="AX1249" s="134" t="s">
        <v>201</v>
      </c>
      <c r="AY1249" s="134" t="s">
        <v>224</v>
      </c>
      <c r="AZ1249" s="134" t="s">
        <v>225</v>
      </c>
      <c r="BA1249" s="135">
        <v>1</v>
      </c>
      <c r="BB1249" s="145">
        <v>256590</v>
      </c>
    </row>
    <row r="1250" spans="48:54" x14ac:dyDescent="0.15">
      <c r="AV1250" s="143" t="s">
        <v>226</v>
      </c>
      <c r="AW1250" s="144" t="s">
        <v>146</v>
      </c>
      <c r="AX1250" s="134" t="s">
        <v>201</v>
      </c>
      <c r="AY1250" s="134" t="s">
        <v>224</v>
      </c>
      <c r="AZ1250" s="134" t="s">
        <v>225</v>
      </c>
      <c r="BA1250" s="135">
        <v>0.75</v>
      </c>
      <c r="BB1250" s="145">
        <v>241420</v>
      </c>
    </row>
    <row r="1251" spans="48:54" x14ac:dyDescent="0.15">
      <c r="AV1251" s="143" t="s">
        <v>226</v>
      </c>
      <c r="AW1251" s="144" t="s">
        <v>146</v>
      </c>
      <c r="AX1251" s="134" t="s">
        <v>201</v>
      </c>
      <c r="AY1251" s="134" t="s">
        <v>224</v>
      </c>
      <c r="AZ1251" s="134" t="s">
        <v>225</v>
      </c>
      <c r="BA1251" s="135">
        <v>0.5</v>
      </c>
      <c r="BB1251" s="145">
        <v>224650</v>
      </c>
    </row>
    <row r="1252" spans="48:54" x14ac:dyDescent="0.15">
      <c r="AV1252" s="143" t="s">
        <v>226</v>
      </c>
      <c r="AW1252" s="144" t="s">
        <v>147</v>
      </c>
      <c r="AX1252" s="134" t="s">
        <v>198</v>
      </c>
      <c r="AY1252" s="134" t="s">
        <v>224</v>
      </c>
      <c r="AZ1252" s="134" t="s">
        <v>207</v>
      </c>
      <c r="BA1252" s="135">
        <v>1</v>
      </c>
      <c r="BB1252" s="145">
        <v>68380</v>
      </c>
    </row>
    <row r="1253" spans="48:54" x14ac:dyDescent="0.15">
      <c r="AV1253" s="143" t="s">
        <v>226</v>
      </c>
      <c r="AW1253" s="144" t="s">
        <v>147</v>
      </c>
      <c r="AX1253" s="134" t="s">
        <v>198</v>
      </c>
      <c r="AY1253" s="134" t="s">
        <v>224</v>
      </c>
      <c r="AZ1253" s="134" t="s">
        <v>207</v>
      </c>
      <c r="BA1253" s="135">
        <v>0.75</v>
      </c>
      <c r="BB1253" s="145">
        <v>66360</v>
      </c>
    </row>
    <row r="1254" spans="48:54" x14ac:dyDescent="0.15">
      <c r="AV1254" s="143" t="s">
        <v>226</v>
      </c>
      <c r="AW1254" s="144" t="s">
        <v>147</v>
      </c>
      <c r="AX1254" s="134" t="s">
        <v>198</v>
      </c>
      <c r="AY1254" s="134" t="s">
        <v>224</v>
      </c>
      <c r="AZ1254" s="134" t="s">
        <v>207</v>
      </c>
      <c r="BA1254" s="135">
        <v>0.5</v>
      </c>
      <c r="BB1254" s="145">
        <v>64040</v>
      </c>
    </row>
    <row r="1255" spans="48:54" x14ac:dyDescent="0.15">
      <c r="AV1255" s="143" t="s">
        <v>226</v>
      </c>
      <c r="AW1255" s="144" t="s">
        <v>147</v>
      </c>
      <c r="AX1255" s="134" t="s">
        <v>198</v>
      </c>
      <c r="AY1255" s="134" t="s">
        <v>224</v>
      </c>
      <c r="AZ1255" s="134" t="s">
        <v>225</v>
      </c>
      <c r="BA1255" s="135">
        <v>1</v>
      </c>
      <c r="BB1255" s="145">
        <v>82040</v>
      </c>
    </row>
    <row r="1256" spans="48:54" x14ac:dyDescent="0.15">
      <c r="AV1256" s="143" t="s">
        <v>226</v>
      </c>
      <c r="AW1256" s="144" t="s">
        <v>147</v>
      </c>
      <c r="AX1256" s="134" t="s">
        <v>198</v>
      </c>
      <c r="AY1256" s="134" t="s">
        <v>224</v>
      </c>
      <c r="AZ1256" s="134" t="s">
        <v>225</v>
      </c>
      <c r="BA1256" s="135">
        <v>0.75</v>
      </c>
      <c r="BB1256" s="145">
        <v>79630</v>
      </c>
    </row>
    <row r="1257" spans="48:54" x14ac:dyDescent="0.15">
      <c r="AV1257" s="143" t="s">
        <v>226</v>
      </c>
      <c r="AW1257" s="144" t="s">
        <v>147</v>
      </c>
      <c r="AX1257" s="134" t="s">
        <v>198</v>
      </c>
      <c r="AY1257" s="134" t="s">
        <v>224</v>
      </c>
      <c r="AZ1257" s="134" t="s">
        <v>225</v>
      </c>
      <c r="BA1257" s="135">
        <v>0.5</v>
      </c>
      <c r="BB1257" s="145">
        <v>76850</v>
      </c>
    </row>
    <row r="1258" spans="48:54" x14ac:dyDescent="0.15">
      <c r="AV1258" s="143" t="s">
        <v>226</v>
      </c>
      <c r="AW1258" s="144" t="s">
        <v>147</v>
      </c>
      <c r="AX1258" s="134" t="s">
        <v>199</v>
      </c>
      <c r="AY1258" s="134" t="s">
        <v>224</v>
      </c>
      <c r="AZ1258" s="134" t="s">
        <v>207</v>
      </c>
      <c r="BA1258" s="135">
        <v>1</v>
      </c>
      <c r="BB1258" s="145">
        <v>75350</v>
      </c>
    </row>
    <row r="1259" spans="48:54" x14ac:dyDescent="0.15">
      <c r="AV1259" s="143" t="s">
        <v>226</v>
      </c>
      <c r="AW1259" s="144" t="s">
        <v>147</v>
      </c>
      <c r="AX1259" s="134" t="s">
        <v>199</v>
      </c>
      <c r="AY1259" s="134" t="s">
        <v>224</v>
      </c>
      <c r="AZ1259" s="134" t="s">
        <v>207</v>
      </c>
      <c r="BA1259" s="135">
        <v>0.75</v>
      </c>
      <c r="BB1259" s="145">
        <v>72620</v>
      </c>
    </row>
    <row r="1260" spans="48:54" x14ac:dyDescent="0.15">
      <c r="AV1260" s="143" t="s">
        <v>226</v>
      </c>
      <c r="AW1260" s="144" t="s">
        <v>147</v>
      </c>
      <c r="AX1260" s="134" t="s">
        <v>199</v>
      </c>
      <c r="AY1260" s="134" t="s">
        <v>224</v>
      </c>
      <c r="AZ1260" s="134" t="s">
        <v>207</v>
      </c>
      <c r="BA1260" s="135">
        <v>0.5</v>
      </c>
      <c r="BB1260" s="145">
        <v>69730</v>
      </c>
    </row>
    <row r="1261" spans="48:54" x14ac:dyDescent="0.15">
      <c r="AV1261" s="143" t="s">
        <v>226</v>
      </c>
      <c r="AW1261" s="144" t="s">
        <v>147</v>
      </c>
      <c r="AX1261" s="134" t="s">
        <v>199</v>
      </c>
      <c r="AY1261" s="134" t="s">
        <v>224</v>
      </c>
      <c r="AZ1261" s="134" t="s">
        <v>225</v>
      </c>
      <c r="BA1261" s="135">
        <v>1</v>
      </c>
      <c r="BB1261" s="145">
        <v>90420</v>
      </c>
    </row>
    <row r="1262" spans="48:54" x14ac:dyDescent="0.15">
      <c r="AV1262" s="143" t="s">
        <v>226</v>
      </c>
      <c r="AW1262" s="144" t="s">
        <v>147</v>
      </c>
      <c r="AX1262" s="134" t="s">
        <v>199</v>
      </c>
      <c r="AY1262" s="134" t="s">
        <v>224</v>
      </c>
      <c r="AZ1262" s="134" t="s">
        <v>225</v>
      </c>
      <c r="BA1262" s="135">
        <v>0.75</v>
      </c>
      <c r="BB1262" s="145">
        <v>87150</v>
      </c>
    </row>
    <row r="1263" spans="48:54" x14ac:dyDescent="0.15">
      <c r="AV1263" s="143" t="s">
        <v>226</v>
      </c>
      <c r="AW1263" s="144" t="s">
        <v>147</v>
      </c>
      <c r="AX1263" s="134" t="s">
        <v>199</v>
      </c>
      <c r="AY1263" s="134" t="s">
        <v>224</v>
      </c>
      <c r="AZ1263" s="134" t="s">
        <v>225</v>
      </c>
      <c r="BA1263" s="135">
        <v>0.5</v>
      </c>
      <c r="BB1263" s="145">
        <v>83680</v>
      </c>
    </row>
    <row r="1264" spans="48:54" x14ac:dyDescent="0.15">
      <c r="AV1264" s="143" t="s">
        <v>226</v>
      </c>
      <c r="AW1264" s="144" t="s">
        <v>147</v>
      </c>
      <c r="AX1264" s="134" t="s">
        <v>200</v>
      </c>
      <c r="AY1264" s="134" t="s">
        <v>224</v>
      </c>
      <c r="AZ1264" s="134" t="s">
        <v>207</v>
      </c>
      <c r="BA1264" s="135">
        <v>1</v>
      </c>
      <c r="BB1264" s="145">
        <v>127600</v>
      </c>
    </row>
    <row r="1265" spans="48:54" x14ac:dyDescent="0.15">
      <c r="AV1265" s="143" t="s">
        <v>226</v>
      </c>
      <c r="AW1265" s="144" t="s">
        <v>147</v>
      </c>
      <c r="AX1265" s="134" t="s">
        <v>200</v>
      </c>
      <c r="AY1265" s="134" t="s">
        <v>224</v>
      </c>
      <c r="AZ1265" s="134" t="s">
        <v>207</v>
      </c>
      <c r="BA1265" s="135">
        <v>0.75</v>
      </c>
      <c r="BB1265" s="145">
        <v>120380</v>
      </c>
    </row>
    <row r="1266" spans="48:54" x14ac:dyDescent="0.15">
      <c r="AV1266" s="143" t="s">
        <v>226</v>
      </c>
      <c r="AW1266" s="144" t="s">
        <v>147</v>
      </c>
      <c r="AX1266" s="134" t="s">
        <v>200</v>
      </c>
      <c r="AY1266" s="134" t="s">
        <v>224</v>
      </c>
      <c r="AZ1266" s="134" t="s">
        <v>207</v>
      </c>
      <c r="BA1266" s="135">
        <v>0.5</v>
      </c>
      <c r="BB1266" s="145">
        <v>112950</v>
      </c>
    </row>
    <row r="1267" spans="48:54" x14ac:dyDescent="0.15">
      <c r="AV1267" s="143" t="s">
        <v>226</v>
      </c>
      <c r="AW1267" s="144" t="s">
        <v>147</v>
      </c>
      <c r="AX1267" s="134" t="s">
        <v>200</v>
      </c>
      <c r="AY1267" s="134" t="s">
        <v>224</v>
      </c>
      <c r="AZ1267" s="134" t="s">
        <v>225</v>
      </c>
      <c r="BA1267" s="135">
        <v>1</v>
      </c>
      <c r="BB1267" s="145">
        <v>153110</v>
      </c>
    </row>
    <row r="1268" spans="48:54" x14ac:dyDescent="0.15">
      <c r="AV1268" s="143" t="s">
        <v>226</v>
      </c>
      <c r="AW1268" s="144" t="s">
        <v>147</v>
      </c>
      <c r="AX1268" s="134" t="s">
        <v>200</v>
      </c>
      <c r="AY1268" s="134" t="s">
        <v>224</v>
      </c>
      <c r="AZ1268" s="134" t="s">
        <v>225</v>
      </c>
      <c r="BA1268" s="135">
        <v>0.75</v>
      </c>
      <c r="BB1268" s="145">
        <v>144460</v>
      </c>
    </row>
    <row r="1269" spans="48:54" x14ac:dyDescent="0.15">
      <c r="AV1269" s="143" t="s">
        <v>226</v>
      </c>
      <c r="AW1269" s="144" t="s">
        <v>147</v>
      </c>
      <c r="AX1269" s="134" t="s">
        <v>200</v>
      </c>
      <c r="AY1269" s="134" t="s">
        <v>224</v>
      </c>
      <c r="AZ1269" s="134" t="s">
        <v>225</v>
      </c>
      <c r="BA1269" s="135">
        <v>0.5</v>
      </c>
      <c r="BB1269" s="145">
        <v>135540</v>
      </c>
    </row>
    <row r="1270" spans="48:54" x14ac:dyDescent="0.15">
      <c r="AV1270" s="143" t="s">
        <v>226</v>
      </c>
      <c r="AW1270" s="144" t="s">
        <v>147</v>
      </c>
      <c r="AX1270" s="134" t="s">
        <v>201</v>
      </c>
      <c r="AY1270" s="134" t="s">
        <v>224</v>
      </c>
      <c r="AZ1270" s="134" t="s">
        <v>207</v>
      </c>
      <c r="BA1270" s="135">
        <v>1</v>
      </c>
      <c r="BB1270" s="145">
        <v>197950</v>
      </c>
    </row>
    <row r="1271" spans="48:54" x14ac:dyDescent="0.15">
      <c r="AV1271" s="143" t="s">
        <v>226</v>
      </c>
      <c r="AW1271" s="144" t="s">
        <v>147</v>
      </c>
      <c r="AX1271" s="134" t="s">
        <v>201</v>
      </c>
      <c r="AY1271" s="134" t="s">
        <v>224</v>
      </c>
      <c r="AZ1271" s="134" t="s">
        <v>207</v>
      </c>
      <c r="BA1271" s="135">
        <v>0.75</v>
      </c>
      <c r="BB1271" s="145">
        <v>184150</v>
      </c>
    </row>
    <row r="1272" spans="48:54" x14ac:dyDescent="0.15">
      <c r="AV1272" s="143" t="s">
        <v>226</v>
      </c>
      <c r="AW1272" s="144" t="s">
        <v>147</v>
      </c>
      <c r="AX1272" s="134" t="s">
        <v>201</v>
      </c>
      <c r="AY1272" s="134" t="s">
        <v>224</v>
      </c>
      <c r="AZ1272" s="134" t="s">
        <v>207</v>
      </c>
      <c r="BA1272" s="135">
        <v>0.5</v>
      </c>
      <c r="BB1272" s="145">
        <v>170360</v>
      </c>
    </row>
    <row r="1273" spans="48:54" x14ac:dyDescent="0.15">
      <c r="AV1273" s="143" t="s">
        <v>226</v>
      </c>
      <c r="AW1273" s="144" t="s">
        <v>147</v>
      </c>
      <c r="AX1273" s="134" t="s">
        <v>201</v>
      </c>
      <c r="AY1273" s="134" t="s">
        <v>224</v>
      </c>
      <c r="AZ1273" s="134" t="s">
        <v>225</v>
      </c>
      <c r="BA1273" s="135">
        <v>1</v>
      </c>
      <c r="BB1273" s="145">
        <v>237530</v>
      </c>
    </row>
    <row r="1274" spans="48:54" x14ac:dyDescent="0.15">
      <c r="AV1274" s="143" t="s">
        <v>226</v>
      </c>
      <c r="AW1274" s="144" t="s">
        <v>147</v>
      </c>
      <c r="AX1274" s="134" t="s">
        <v>201</v>
      </c>
      <c r="AY1274" s="134" t="s">
        <v>224</v>
      </c>
      <c r="AZ1274" s="134" t="s">
        <v>225</v>
      </c>
      <c r="BA1274" s="135">
        <v>0.75</v>
      </c>
      <c r="BB1274" s="145">
        <v>220970</v>
      </c>
    </row>
    <row r="1275" spans="48:54" x14ac:dyDescent="0.15">
      <c r="AV1275" s="143" t="s">
        <v>226</v>
      </c>
      <c r="AW1275" s="144" t="s">
        <v>147</v>
      </c>
      <c r="AX1275" s="134" t="s">
        <v>201</v>
      </c>
      <c r="AY1275" s="134" t="s">
        <v>224</v>
      </c>
      <c r="AZ1275" s="134" t="s">
        <v>225</v>
      </c>
      <c r="BA1275" s="135">
        <v>0.5</v>
      </c>
      <c r="BB1275" s="145">
        <v>204430</v>
      </c>
    </row>
    <row r="1276" spans="48:54" x14ac:dyDescent="0.15">
      <c r="AV1276" s="143" t="s">
        <v>226</v>
      </c>
      <c r="AW1276" s="144" t="s">
        <v>148</v>
      </c>
      <c r="AX1276" s="134" t="s">
        <v>198</v>
      </c>
      <c r="AY1276" s="134" t="s">
        <v>224</v>
      </c>
      <c r="AZ1276" s="134" t="s">
        <v>207</v>
      </c>
      <c r="BA1276" s="135">
        <v>1</v>
      </c>
      <c r="BB1276" s="145">
        <v>65770</v>
      </c>
    </row>
    <row r="1277" spans="48:54" x14ac:dyDescent="0.15">
      <c r="AV1277" s="143" t="s">
        <v>226</v>
      </c>
      <c r="AW1277" s="144" t="s">
        <v>148</v>
      </c>
      <c r="AX1277" s="134" t="s">
        <v>198</v>
      </c>
      <c r="AY1277" s="134" t="s">
        <v>224</v>
      </c>
      <c r="AZ1277" s="134" t="s">
        <v>207</v>
      </c>
      <c r="BA1277" s="135">
        <v>0.75</v>
      </c>
      <c r="BB1277" s="145">
        <v>63900</v>
      </c>
    </row>
    <row r="1278" spans="48:54" x14ac:dyDescent="0.15">
      <c r="AV1278" s="143" t="s">
        <v>226</v>
      </c>
      <c r="AW1278" s="144" t="s">
        <v>148</v>
      </c>
      <c r="AX1278" s="134" t="s">
        <v>198</v>
      </c>
      <c r="AY1278" s="134" t="s">
        <v>224</v>
      </c>
      <c r="AZ1278" s="134" t="s">
        <v>207</v>
      </c>
      <c r="BA1278" s="135">
        <v>0.5</v>
      </c>
      <c r="BB1278" s="145">
        <v>61840</v>
      </c>
    </row>
    <row r="1279" spans="48:54" x14ac:dyDescent="0.15">
      <c r="AV1279" s="143" t="s">
        <v>226</v>
      </c>
      <c r="AW1279" s="144" t="s">
        <v>148</v>
      </c>
      <c r="AX1279" s="134" t="s">
        <v>198</v>
      </c>
      <c r="AY1279" s="134" t="s">
        <v>224</v>
      </c>
      <c r="AZ1279" s="134" t="s">
        <v>225</v>
      </c>
      <c r="BA1279" s="135">
        <v>1</v>
      </c>
      <c r="BB1279" s="145">
        <v>78920</v>
      </c>
    </row>
    <row r="1280" spans="48:54" x14ac:dyDescent="0.15">
      <c r="AV1280" s="143" t="s">
        <v>226</v>
      </c>
      <c r="AW1280" s="144" t="s">
        <v>148</v>
      </c>
      <c r="AX1280" s="134" t="s">
        <v>198</v>
      </c>
      <c r="AY1280" s="134" t="s">
        <v>224</v>
      </c>
      <c r="AZ1280" s="134" t="s">
        <v>225</v>
      </c>
      <c r="BA1280" s="135">
        <v>0.75</v>
      </c>
      <c r="BB1280" s="145">
        <v>76670</v>
      </c>
    </row>
    <row r="1281" spans="48:54" x14ac:dyDescent="0.15">
      <c r="AV1281" s="143" t="s">
        <v>226</v>
      </c>
      <c r="AW1281" s="144" t="s">
        <v>148</v>
      </c>
      <c r="AX1281" s="134" t="s">
        <v>198</v>
      </c>
      <c r="AY1281" s="134" t="s">
        <v>224</v>
      </c>
      <c r="AZ1281" s="134" t="s">
        <v>225</v>
      </c>
      <c r="BA1281" s="135">
        <v>0.5</v>
      </c>
      <c r="BB1281" s="145">
        <v>74210</v>
      </c>
    </row>
    <row r="1282" spans="48:54" x14ac:dyDescent="0.15">
      <c r="AV1282" s="143" t="s">
        <v>226</v>
      </c>
      <c r="AW1282" s="144" t="s">
        <v>148</v>
      </c>
      <c r="AX1282" s="134" t="s">
        <v>199</v>
      </c>
      <c r="AY1282" s="134" t="s">
        <v>224</v>
      </c>
      <c r="AZ1282" s="134" t="s">
        <v>207</v>
      </c>
      <c r="BA1282" s="135">
        <v>1</v>
      </c>
      <c r="BB1282" s="145">
        <v>72750</v>
      </c>
    </row>
    <row r="1283" spans="48:54" x14ac:dyDescent="0.15">
      <c r="AV1283" s="143" t="s">
        <v>226</v>
      </c>
      <c r="AW1283" s="144" t="s">
        <v>148</v>
      </c>
      <c r="AX1283" s="134" t="s">
        <v>199</v>
      </c>
      <c r="AY1283" s="134" t="s">
        <v>224</v>
      </c>
      <c r="AZ1283" s="134" t="s">
        <v>207</v>
      </c>
      <c r="BA1283" s="135">
        <v>0.75</v>
      </c>
      <c r="BB1283" s="145">
        <v>70160</v>
      </c>
    </row>
    <row r="1284" spans="48:54" x14ac:dyDescent="0.15">
      <c r="AV1284" s="143" t="s">
        <v>226</v>
      </c>
      <c r="AW1284" s="144" t="s">
        <v>148</v>
      </c>
      <c r="AX1284" s="134" t="s">
        <v>199</v>
      </c>
      <c r="AY1284" s="134" t="s">
        <v>224</v>
      </c>
      <c r="AZ1284" s="134" t="s">
        <v>207</v>
      </c>
      <c r="BA1284" s="135">
        <v>0.5</v>
      </c>
      <c r="BB1284" s="145">
        <v>67530</v>
      </c>
    </row>
    <row r="1285" spans="48:54" x14ac:dyDescent="0.15">
      <c r="AV1285" s="143" t="s">
        <v>226</v>
      </c>
      <c r="AW1285" s="144" t="s">
        <v>148</v>
      </c>
      <c r="AX1285" s="134" t="s">
        <v>199</v>
      </c>
      <c r="AY1285" s="134" t="s">
        <v>224</v>
      </c>
      <c r="AZ1285" s="134" t="s">
        <v>225</v>
      </c>
      <c r="BA1285" s="135">
        <v>1</v>
      </c>
      <c r="BB1285" s="145">
        <v>87300</v>
      </c>
    </row>
    <row r="1286" spans="48:54" x14ac:dyDescent="0.15">
      <c r="AV1286" s="143" t="s">
        <v>226</v>
      </c>
      <c r="AW1286" s="144" t="s">
        <v>148</v>
      </c>
      <c r="AX1286" s="134" t="s">
        <v>199</v>
      </c>
      <c r="AY1286" s="134" t="s">
        <v>224</v>
      </c>
      <c r="AZ1286" s="134" t="s">
        <v>225</v>
      </c>
      <c r="BA1286" s="135">
        <v>0.75</v>
      </c>
      <c r="BB1286" s="145">
        <v>84190</v>
      </c>
    </row>
    <row r="1287" spans="48:54" x14ac:dyDescent="0.15">
      <c r="AV1287" s="143" t="s">
        <v>226</v>
      </c>
      <c r="AW1287" s="144" t="s">
        <v>148</v>
      </c>
      <c r="AX1287" s="134" t="s">
        <v>199</v>
      </c>
      <c r="AY1287" s="134" t="s">
        <v>224</v>
      </c>
      <c r="AZ1287" s="134" t="s">
        <v>225</v>
      </c>
      <c r="BA1287" s="135">
        <v>0.5</v>
      </c>
      <c r="BB1287" s="145">
        <v>81030</v>
      </c>
    </row>
    <row r="1288" spans="48:54" x14ac:dyDescent="0.15">
      <c r="AV1288" s="143" t="s">
        <v>226</v>
      </c>
      <c r="AW1288" s="144" t="s">
        <v>148</v>
      </c>
      <c r="AX1288" s="134" t="s">
        <v>200</v>
      </c>
      <c r="AY1288" s="134" t="s">
        <v>224</v>
      </c>
      <c r="AZ1288" s="134" t="s">
        <v>207</v>
      </c>
      <c r="BA1288" s="135">
        <v>1</v>
      </c>
      <c r="BB1288" s="145">
        <v>125000</v>
      </c>
    </row>
    <row r="1289" spans="48:54" x14ac:dyDescent="0.15">
      <c r="AV1289" s="143" t="s">
        <v>226</v>
      </c>
      <c r="AW1289" s="144" t="s">
        <v>148</v>
      </c>
      <c r="AX1289" s="134" t="s">
        <v>200</v>
      </c>
      <c r="AY1289" s="134" t="s">
        <v>224</v>
      </c>
      <c r="AZ1289" s="134" t="s">
        <v>207</v>
      </c>
      <c r="BA1289" s="135">
        <v>0.75</v>
      </c>
      <c r="BB1289" s="145">
        <v>117910</v>
      </c>
    </row>
    <row r="1290" spans="48:54" x14ac:dyDescent="0.15">
      <c r="AV1290" s="143" t="s">
        <v>226</v>
      </c>
      <c r="AW1290" s="144" t="s">
        <v>148</v>
      </c>
      <c r="AX1290" s="134" t="s">
        <v>200</v>
      </c>
      <c r="AY1290" s="134" t="s">
        <v>224</v>
      </c>
      <c r="AZ1290" s="134" t="s">
        <v>207</v>
      </c>
      <c r="BA1290" s="135">
        <v>0.5</v>
      </c>
      <c r="BB1290" s="145">
        <v>110750</v>
      </c>
    </row>
    <row r="1291" spans="48:54" x14ac:dyDescent="0.15">
      <c r="AV1291" s="143" t="s">
        <v>226</v>
      </c>
      <c r="AW1291" s="144" t="s">
        <v>148</v>
      </c>
      <c r="AX1291" s="134" t="s">
        <v>200</v>
      </c>
      <c r="AY1291" s="134" t="s">
        <v>224</v>
      </c>
      <c r="AZ1291" s="134" t="s">
        <v>225</v>
      </c>
      <c r="BA1291" s="135">
        <v>1</v>
      </c>
      <c r="BB1291" s="145">
        <v>150000</v>
      </c>
    </row>
    <row r="1292" spans="48:54" x14ac:dyDescent="0.15">
      <c r="AV1292" s="143" t="s">
        <v>226</v>
      </c>
      <c r="AW1292" s="144" t="s">
        <v>148</v>
      </c>
      <c r="AX1292" s="134" t="s">
        <v>200</v>
      </c>
      <c r="AY1292" s="134" t="s">
        <v>224</v>
      </c>
      <c r="AZ1292" s="134" t="s">
        <v>225</v>
      </c>
      <c r="BA1292" s="135">
        <v>0.75</v>
      </c>
      <c r="BB1292" s="145">
        <v>141500</v>
      </c>
    </row>
    <row r="1293" spans="48:54" x14ac:dyDescent="0.15">
      <c r="AV1293" s="143" t="s">
        <v>226</v>
      </c>
      <c r="AW1293" s="144" t="s">
        <v>148</v>
      </c>
      <c r="AX1293" s="134" t="s">
        <v>200</v>
      </c>
      <c r="AY1293" s="134" t="s">
        <v>224</v>
      </c>
      <c r="AZ1293" s="134" t="s">
        <v>225</v>
      </c>
      <c r="BA1293" s="135">
        <v>0.5</v>
      </c>
      <c r="BB1293" s="145">
        <v>132890</v>
      </c>
    </row>
    <row r="1294" spans="48:54" x14ac:dyDescent="0.15">
      <c r="AV1294" s="143" t="s">
        <v>226</v>
      </c>
      <c r="AW1294" s="144" t="s">
        <v>148</v>
      </c>
      <c r="AX1294" s="134" t="s">
        <v>201</v>
      </c>
      <c r="AY1294" s="134" t="s">
        <v>224</v>
      </c>
      <c r="AZ1294" s="134" t="s">
        <v>207</v>
      </c>
      <c r="BA1294" s="135">
        <v>1</v>
      </c>
      <c r="BB1294" s="145">
        <v>195350</v>
      </c>
    </row>
    <row r="1295" spans="48:54" x14ac:dyDescent="0.15">
      <c r="AV1295" s="143" t="s">
        <v>226</v>
      </c>
      <c r="AW1295" s="144" t="s">
        <v>148</v>
      </c>
      <c r="AX1295" s="134" t="s">
        <v>201</v>
      </c>
      <c r="AY1295" s="134" t="s">
        <v>224</v>
      </c>
      <c r="AZ1295" s="134" t="s">
        <v>207</v>
      </c>
      <c r="BA1295" s="135">
        <v>0.75</v>
      </c>
      <c r="BB1295" s="145">
        <v>181680</v>
      </c>
    </row>
    <row r="1296" spans="48:54" x14ac:dyDescent="0.15">
      <c r="AV1296" s="143" t="s">
        <v>226</v>
      </c>
      <c r="AW1296" s="144" t="s">
        <v>148</v>
      </c>
      <c r="AX1296" s="134" t="s">
        <v>201</v>
      </c>
      <c r="AY1296" s="134" t="s">
        <v>224</v>
      </c>
      <c r="AZ1296" s="134" t="s">
        <v>207</v>
      </c>
      <c r="BA1296" s="135">
        <v>0.5</v>
      </c>
      <c r="BB1296" s="145">
        <v>168150</v>
      </c>
    </row>
    <row r="1297" spans="48:54" x14ac:dyDescent="0.15">
      <c r="AV1297" s="143" t="s">
        <v>226</v>
      </c>
      <c r="AW1297" s="144" t="s">
        <v>148</v>
      </c>
      <c r="AX1297" s="134" t="s">
        <v>201</v>
      </c>
      <c r="AY1297" s="134" t="s">
        <v>224</v>
      </c>
      <c r="AZ1297" s="134" t="s">
        <v>225</v>
      </c>
      <c r="BA1297" s="135">
        <v>1</v>
      </c>
      <c r="BB1297" s="145">
        <v>234420</v>
      </c>
    </row>
    <row r="1298" spans="48:54" x14ac:dyDescent="0.15">
      <c r="AV1298" s="143" t="s">
        <v>226</v>
      </c>
      <c r="AW1298" s="144" t="s">
        <v>148</v>
      </c>
      <c r="AX1298" s="134" t="s">
        <v>201</v>
      </c>
      <c r="AY1298" s="134" t="s">
        <v>224</v>
      </c>
      <c r="AZ1298" s="134" t="s">
        <v>225</v>
      </c>
      <c r="BA1298" s="135">
        <v>0.75</v>
      </c>
      <c r="BB1298" s="145">
        <v>218010</v>
      </c>
    </row>
    <row r="1299" spans="48:54" x14ac:dyDescent="0.15">
      <c r="AV1299" s="143" t="s">
        <v>226</v>
      </c>
      <c r="AW1299" s="144" t="s">
        <v>148</v>
      </c>
      <c r="AX1299" s="134" t="s">
        <v>201</v>
      </c>
      <c r="AY1299" s="134" t="s">
        <v>224</v>
      </c>
      <c r="AZ1299" s="134" t="s">
        <v>225</v>
      </c>
      <c r="BA1299" s="135">
        <v>0.5</v>
      </c>
      <c r="BB1299" s="145">
        <v>201780</v>
      </c>
    </row>
    <row r="1300" spans="48:54" x14ac:dyDescent="0.15">
      <c r="AV1300" s="143" t="s">
        <v>226</v>
      </c>
      <c r="AW1300" s="144" t="s">
        <v>149</v>
      </c>
      <c r="AX1300" s="134" t="s">
        <v>198</v>
      </c>
      <c r="AY1300" s="134" t="s">
        <v>224</v>
      </c>
      <c r="AZ1300" s="134" t="s">
        <v>207</v>
      </c>
      <c r="BA1300" s="135">
        <v>1</v>
      </c>
      <c r="BB1300" s="145">
        <v>58140</v>
      </c>
    </row>
    <row r="1301" spans="48:54" x14ac:dyDescent="0.15">
      <c r="AV1301" s="143" t="s">
        <v>226</v>
      </c>
      <c r="AW1301" s="144" t="s">
        <v>149</v>
      </c>
      <c r="AX1301" s="134" t="s">
        <v>198</v>
      </c>
      <c r="AY1301" s="134" t="s">
        <v>224</v>
      </c>
      <c r="AZ1301" s="134" t="s">
        <v>207</v>
      </c>
      <c r="BA1301" s="135">
        <v>0.75</v>
      </c>
      <c r="BB1301" s="145">
        <v>56320</v>
      </c>
    </row>
    <row r="1302" spans="48:54" x14ac:dyDescent="0.15">
      <c r="AV1302" s="143" t="s">
        <v>226</v>
      </c>
      <c r="AW1302" s="144" t="s">
        <v>149</v>
      </c>
      <c r="AX1302" s="134" t="s">
        <v>198</v>
      </c>
      <c r="AY1302" s="134" t="s">
        <v>224</v>
      </c>
      <c r="AZ1302" s="134" t="s">
        <v>207</v>
      </c>
      <c r="BA1302" s="135">
        <v>0.5</v>
      </c>
      <c r="BB1302" s="145">
        <v>54550</v>
      </c>
    </row>
    <row r="1303" spans="48:54" x14ac:dyDescent="0.15">
      <c r="AV1303" s="143" t="s">
        <v>226</v>
      </c>
      <c r="AW1303" s="144" t="s">
        <v>149</v>
      </c>
      <c r="AX1303" s="134" t="s">
        <v>198</v>
      </c>
      <c r="AY1303" s="134" t="s">
        <v>224</v>
      </c>
      <c r="AZ1303" s="134" t="s">
        <v>225</v>
      </c>
      <c r="BA1303" s="135">
        <v>1</v>
      </c>
      <c r="BB1303" s="145">
        <v>69760</v>
      </c>
    </row>
    <row r="1304" spans="48:54" x14ac:dyDescent="0.15">
      <c r="AV1304" s="143" t="s">
        <v>226</v>
      </c>
      <c r="AW1304" s="144" t="s">
        <v>149</v>
      </c>
      <c r="AX1304" s="134" t="s">
        <v>198</v>
      </c>
      <c r="AY1304" s="134" t="s">
        <v>224</v>
      </c>
      <c r="AZ1304" s="134" t="s">
        <v>225</v>
      </c>
      <c r="BA1304" s="135">
        <v>0.75</v>
      </c>
      <c r="BB1304" s="145">
        <v>67580</v>
      </c>
    </row>
    <row r="1305" spans="48:54" x14ac:dyDescent="0.15">
      <c r="AV1305" s="143" t="s">
        <v>226</v>
      </c>
      <c r="AW1305" s="144" t="s">
        <v>149</v>
      </c>
      <c r="AX1305" s="134" t="s">
        <v>198</v>
      </c>
      <c r="AY1305" s="134" t="s">
        <v>224</v>
      </c>
      <c r="AZ1305" s="134" t="s">
        <v>225</v>
      </c>
      <c r="BA1305" s="135">
        <v>0.5</v>
      </c>
      <c r="BB1305" s="145">
        <v>65460</v>
      </c>
    </row>
    <row r="1306" spans="48:54" x14ac:dyDescent="0.15">
      <c r="AV1306" s="143" t="s">
        <v>226</v>
      </c>
      <c r="AW1306" s="144" t="s">
        <v>149</v>
      </c>
      <c r="AX1306" s="134" t="s">
        <v>199</v>
      </c>
      <c r="AY1306" s="134" t="s">
        <v>224</v>
      </c>
      <c r="AZ1306" s="134" t="s">
        <v>207</v>
      </c>
      <c r="BA1306" s="135">
        <v>1</v>
      </c>
      <c r="BB1306" s="145">
        <v>65110</v>
      </c>
    </row>
    <row r="1307" spans="48:54" x14ac:dyDescent="0.15">
      <c r="AV1307" s="143" t="s">
        <v>226</v>
      </c>
      <c r="AW1307" s="144" t="s">
        <v>149</v>
      </c>
      <c r="AX1307" s="134" t="s">
        <v>199</v>
      </c>
      <c r="AY1307" s="134" t="s">
        <v>224</v>
      </c>
      <c r="AZ1307" s="134" t="s">
        <v>207</v>
      </c>
      <c r="BA1307" s="135">
        <v>0.75</v>
      </c>
      <c r="BB1307" s="145">
        <v>62580</v>
      </c>
    </row>
    <row r="1308" spans="48:54" x14ac:dyDescent="0.15">
      <c r="AV1308" s="143" t="s">
        <v>226</v>
      </c>
      <c r="AW1308" s="144" t="s">
        <v>149</v>
      </c>
      <c r="AX1308" s="134" t="s">
        <v>199</v>
      </c>
      <c r="AY1308" s="134" t="s">
        <v>224</v>
      </c>
      <c r="AZ1308" s="134" t="s">
        <v>207</v>
      </c>
      <c r="BA1308" s="135">
        <v>0.5</v>
      </c>
      <c r="BB1308" s="145">
        <v>60240</v>
      </c>
    </row>
    <row r="1309" spans="48:54" x14ac:dyDescent="0.15">
      <c r="AV1309" s="143" t="s">
        <v>226</v>
      </c>
      <c r="AW1309" s="144" t="s">
        <v>149</v>
      </c>
      <c r="AX1309" s="134" t="s">
        <v>199</v>
      </c>
      <c r="AY1309" s="134" t="s">
        <v>224</v>
      </c>
      <c r="AZ1309" s="134" t="s">
        <v>225</v>
      </c>
      <c r="BA1309" s="135">
        <v>1</v>
      </c>
      <c r="BB1309" s="145">
        <v>78130</v>
      </c>
    </row>
    <row r="1310" spans="48:54" x14ac:dyDescent="0.15">
      <c r="AV1310" s="143" t="s">
        <v>226</v>
      </c>
      <c r="AW1310" s="144" t="s">
        <v>149</v>
      </c>
      <c r="AX1310" s="134" t="s">
        <v>199</v>
      </c>
      <c r="AY1310" s="134" t="s">
        <v>224</v>
      </c>
      <c r="AZ1310" s="134" t="s">
        <v>225</v>
      </c>
      <c r="BA1310" s="135">
        <v>0.75</v>
      </c>
      <c r="BB1310" s="145">
        <v>75100</v>
      </c>
    </row>
    <row r="1311" spans="48:54" x14ac:dyDescent="0.15">
      <c r="AV1311" s="143" t="s">
        <v>226</v>
      </c>
      <c r="AW1311" s="144" t="s">
        <v>149</v>
      </c>
      <c r="AX1311" s="134" t="s">
        <v>199</v>
      </c>
      <c r="AY1311" s="134" t="s">
        <v>224</v>
      </c>
      <c r="AZ1311" s="134" t="s">
        <v>225</v>
      </c>
      <c r="BA1311" s="135">
        <v>0.5</v>
      </c>
      <c r="BB1311" s="145">
        <v>72290</v>
      </c>
    </row>
    <row r="1312" spans="48:54" x14ac:dyDescent="0.15">
      <c r="AV1312" s="143" t="s">
        <v>226</v>
      </c>
      <c r="AW1312" s="144" t="s">
        <v>149</v>
      </c>
      <c r="AX1312" s="134" t="s">
        <v>200</v>
      </c>
      <c r="AY1312" s="134" t="s">
        <v>224</v>
      </c>
      <c r="AZ1312" s="134" t="s">
        <v>207</v>
      </c>
      <c r="BA1312" s="135">
        <v>1</v>
      </c>
      <c r="BB1312" s="145">
        <v>117360</v>
      </c>
    </row>
    <row r="1313" spans="48:54" x14ac:dyDescent="0.15">
      <c r="AV1313" s="143" t="s">
        <v>226</v>
      </c>
      <c r="AW1313" s="144" t="s">
        <v>149</v>
      </c>
      <c r="AX1313" s="134" t="s">
        <v>200</v>
      </c>
      <c r="AY1313" s="134" t="s">
        <v>224</v>
      </c>
      <c r="AZ1313" s="134" t="s">
        <v>207</v>
      </c>
      <c r="BA1313" s="135">
        <v>0.75</v>
      </c>
      <c r="BB1313" s="145">
        <v>110340</v>
      </c>
    </row>
    <row r="1314" spans="48:54" x14ac:dyDescent="0.15">
      <c r="AV1314" s="143" t="s">
        <v>226</v>
      </c>
      <c r="AW1314" s="144" t="s">
        <v>149</v>
      </c>
      <c r="AX1314" s="134" t="s">
        <v>200</v>
      </c>
      <c r="AY1314" s="134" t="s">
        <v>224</v>
      </c>
      <c r="AZ1314" s="134" t="s">
        <v>207</v>
      </c>
      <c r="BA1314" s="135">
        <v>0.5</v>
      </c>
      <c r="BB1314" s="145">
        <v>103460</v>
      </c>
    </row>
    <row r="1315" spans="48:54" x14ac:dyDescent="0.15">
      <c r="AV1315" s="143" t="s">
        <v>226</v>
      </c>
      <c r="AW1315" s="144" t="s">
        <v>149</v>
      </c>
      <c r="AX1315" s="134" t="s">
        <v>200</v>
      </c>
      <c r="AY1315" s="134" t="s">
        <v>224</v>
      </c>
      <c r="AZ1315" s="134" t="s">
        <v>225</v>
      </c>
      <c r="BA1315" s="135">
        <v>1</v>
      </c>
      <c r="BB1315" s="145">
        <v>140830</v>
      </c>
    </row>
    <row r="1316" spans="48:54" x14ac:dyDescent="0.15">
      <c r="AV1316" s="143" t="s">
        <v>226</v>
      </c>
      <c r="AW1316" s="144" t="s">
        <v>149</v>
      </c>
      <c r="AX1316" s="134" t="s">
        <v>200</v>
      </c>
      <c r="AY1316" s="134" t="s">
        <v>224</v>
      </c>
      <c r="AZ1316" s="134" t="s">
        <v>225</v>
      </c>
      <c r="BA1316" s="135">
        <v>0.75</v>
      </c>
      <c r="BB1316" s="145">
        <v>132410</v>
      </c>
    </row>
    <row r="1317" spans="48:54" x14ac:dyDescent="0.15">
      <c r="AV1317" s="143" t="s">
        <v>226</v>
      </c>
      <c r="AW1317" s="144" t="s">
        <v>149</v>
      </c>
      <c r="AX1317" s="134" t="s">
        <v>200</v>
      </c>
      <c r="AY1317" s="134" t="s">
        <v>224</v>
      </c>
      <c r="AZ1317" s="134" t="s">
        <v>225</v>
      </c>
      <c r="BA1317" s="135">
        <v>0.5</v>
      </c>
      <c r="BB1317" s="145">
        <v>124150</v>
      </c>
    </row>
    <row r="1318" spans="48:54" x14ac:dyDescent="0.15">
      <c r="AV1318" s="143" t="s">
        <v>226</v>
      </c>
      <c r="AW1318" s="144" t="s">
        <v>149</v>
      </c>
      <c r="AX1318" s="134" t="s">
        <v>201</v>
      </c>
      <c r="AY1318" s="134" t="s">
        <v>224</v>
      </c>
      <c r="AZ1318" s="134" t="s">
        <v>207</v>
      </c>
      <c r="BA1318" s="135">
        <v>1</v>
      </c>
      <c r="BB1318" s="145">
        <v>187710</v>
      </c>
    </row>
    <row r="1319" spans="48:54" x14ac:dyDescent="0.15">
      <c r="AV1319" s="143" t="s">
        <v>226</v>
      </c>
      <c r="AW1319" s="144" t="s">
        <v>149</v>
      </c>
      <c r="AX1319" s="134" t="s">
        <v>201</v>
      </c>
      <c r="AY1319" s="134" t="s">
        <v>224</v>
      </c>
      <c r="AZ1319" s="134" t="s">
        <v>207</v>
      </c>
      <c r="BA1319" s="135">
        <v>0.75</v>
      </c>
      <c r="BB1319" s="145">
        <v>174110</v>
      </c>
    </row>
    <row r="1320" spans="48:54" x14ac:dyDescent="0.15">
      <c r="AV1320" s="143" t="s">
        <v>226</v>
      </c>
      <c r="AW1320" s="144" t="s">
        <v>149</v>
      </c>
      <c r="AX1320" s="134" t="s">
        <v>201</v>
      </c>
      <c r="AY1320" s="134" t="s">
        <v>224</v>
      </c>
      <c r="AZ1320" s="134" t="s">
        <v>207</v>
      </c>
      <c r="BA1320" s="135">
        <v>0.5</v>
      </c>
      <c r="BB1320" s="145">
        <v>160870</v>
      </c>
    </row>
    <row r="1321" spans="48:54" x14ac:dyDescent="0.15">
      <c r="AV1321" s="143" t="s">
        <v>226</v>
      </c>
      <c r="AW1321" s="144" t="s">
        <v>149</v>
      </c>
      <c r="AX1321" s="134" t="s">
        <v>201</v>
      </c>
      <c r="AY1321" s="134" t="s">
        <v>224</v>
      </c>
      <c r="AZ1321" s="134" t="s">
        <v>225</v>
      </c>
      <c r="BA1321" s="135">
        <v>1</v>
      </c>
      <c r="BB1321" s="145">
        <v>225240</v>
      </c>
    </row>
    <row r="1322" spans="48:54" x14ac:dyDescent="0.15">
      <c r="AV1322" s="143" t="s">
        <v>226</v>
      </c>
      <c r="AW1322" s="144" t="s">
        <v>149</v>
      </c>
      <c r="AX1322" s="134" t="s">
        <v>201</v>
      </c>
      <c r="AY1322" s="134" t="s">
        <v>224</v>
      </c>
      <c r="AZ1322" s="134" t="s">
        <v>225</v>
      </c>
      <c r="BA1322" s="135">
        <v>0.75</v>
      </c>
      <c r="BB1322" s="145">
        <v>208930</v>
      </c>
    </row>
    <row r="1323" spans="48:54" x14ac:dyDescent="0.15">
      <c r="AV1323" s="143" t="s">
        <v>226</v>
      </c>
      <c r="AW1323" s="144" t="s">
        <v>149</v>
      </c>
      <c r="AX1323" s="134" t="s">
        <v>201</v>
      </c>
      <c r="AY1323" s="134" t="s">
        <v>224</v>
      </c>
      <c r="AZ1323" s="134" t="s">
        <v>225</v>
      </c>
      <c r="BA1323" s="135">
        <v>0.5</v>
      </c>
      <c r="BB1323" s="145">
        <v>193040</v>
      </c>
    </row>
    <row r="1324" spans="48:54" x14ac:dyDescent="0.15">
      <c r="AV1324" s="143" t="s">
        <v>226</v>
      </c>
      <c r="AW1324" s="144" t="s">
        <v>150</v>
      </c>
      <c r="AX1324" s="134" t="s">
        <v>198</v>
      </c>
      <c r="AY1324" s="134" t="s">
        <v>224</v>
      </c>
      <c r="AZ1324" s="134" t="s">
        <v>207</v>
      </c>
      <c r="BA1324" s="135">
        <v>1</v>
      </c>
      <c r="BB1324" s="145">
        <v>52740</v>
      </c>
    </row>
    <row r="1325" spans="48:54" x14ac:dyDescent="0.15">
      <c r="AV1325" s="143" t="s">
        <v>226</v>
      </c>
      <c r="AW1325" s="144" t="s">
        <v>150</v>
      </c>
      <c r="AX1325" s="134" t="s">
        <v>198</v>
      </c>
      <c r="AY1325" s="134" t="s">
        <v>224</v>
      </c>
      <c r="AZ1325" s="134" t="s">
        <v>207</v>
      </c>
      <c r="BA1325" s="135">
        <v>0.75</v>
      </c>
      <c r="BB1325" s="145">
        <v>51000</v>
      </c>
    </row>
    <row r="1326" spans="48:54" x14ac:dyDescent="0.15">
      <c r="AV1326" s="143" t="s">
        <v>226</v>
      </c>
      <c r="AW1326" s="144" t="s">
        <v>150</v>
      </c>
      <c r="AX1326" s="134" t="s">
        <v>198</v>
      </c>
      <c r="AY1326" s="134" t="s">
        <v>224</v>
      </c>
      <c r="AZ1326" s="134" t="s">
        <v>207</v>
      </c>
      <c r="BA1326" s="135">
        <v>0.5</v>
      </c>
      <c r="BB1326" s="145">
        <v>49280</v>
      </c>
    </row>
    <row r="1327" spans="48:54" x14ac:dyDescent="0.15">
      <c r="AV1327" s="143" t="s">
        <v>226</v>
      </c>
      <c r="AW1327" s="144" t="s">
        <v>150</v>
      </c>
      <c r="AX1327" s="134" t="s">
        <v>198</v>
      </c>
      <c r="AY1327" s="134" t="s">
        <v>224</v>
      </c>
      <c r="AZ1327" s="134" t="s">
        <v>225</v>
      </c>
      <c r="BA1327" s="135">
        <v>1</v>
      </c>
      <c r="BB1327" s="145">
        <v>63290</v>
      </c>
    </row>
    <row r="1328" spans="48:54" x14ac:dyDescent="0.15">
      <c r="AV1328" s="143" t="s">
        <v>226</v>
      </c>
      <c r="AW1328" s="144" t="s">
        <v>150</v>
      </c>
      <c r="AX1328" s="134" t="s">
        <v>198</v>
      </c>
      <c r="AY1328" s="134" t="s">
        <v>224</v>
      </c>
      <c r="AZ1328" s="134" t="s">
        <v>225</v>
      </c>
      <c r="BA1328" s="135">
        <v>0.75</v>
      </c>
      <c r="BB1328" s="145">
        <v>61200</v>
      </c>
    </row>
    <row r="1329" spans="48:54" x14ac:dyDescent="0.15">
      <c r="AV1329" s="143" t="s">
        <v>226</v>
      </c>
      <c r="AW1329" s="144" t="s">
        <v>150</v>
      </c>
      <c r="AX1329" s="134" t="s">
        <v>198</v>
      </c>
      <c r="AY1329" s="134" t="s">
        <v>224</v>
      </c>
      <c r="AZ1329" s="134" t="s">
        <v>225</v>
      </c>
      <c r="BA1329" s="135">
        <v>0.5</v>
      </c>
      <c r="BB1329" s="145">
        <v>59130</v>
      </c>
    </row>
    <row r="1330" spans="48:54" x14ac:dyDescent="0.15">
      <c r="AV1330" s="143" t="s">
        <v>226</v>
      </c>
      <c r="AW1330" s="144" t="s">
        <v>150</v>
      </c>
      <c r="AX1330" s="134" t="s">
        <v>199</v>
      </c>
      <c r="AY1330" s="134" t="s">
        <v>224</v>
      </c>
      <c r="AZ1330" s="134" t="s">
        <v>207</v>
      </c>
      <c r="BA1330" s="135">
        <v>1</v>
      </c>
      <c r="BB1330" s="145">
        <v>59720</v>
      </c>
    </row>
    <row r="1331" spans="48:54" x14ac:dyDescent="0.15">
      <c r="AV1331" s="143" t="s">
        <v>226</v>
      </c>
      <c r="AW1331" s="144" t="s">
        <v>150</v>
      </c>
      <c r="AX1331" s="134" t="s">
        <v>199</v>
      </c>
      <c r="AY1331" s="134" t="s">
        <v>224</v>
      </c>
      <c r="AZ1331" s="134" t="s">
        <v>207</v>
      </c>
      <c r="BA1331" s="135">
        <v>0.75</v>
      </c>
      <c r="BB1331" s="145">
        <v>57260</v>
      </c>
    </row>
    <row r="1332" spans="48:54" x14ac:dyDescent="0.15">
      <c r="AV1332" s="143" t="s">
        <v>226</v>
      </c>
      <c r="AW1332" s="144" t="s">
        <v>150</v>
      </c>
      <c r="AX1332" s="134" t="s">
        <v>199</v>
      </c>
      <c r="AY1332" s="134" t="s">
        <v>224</v>
      </c>
      <c r="AZ1332" s="134" t="s">
        <v>207</v>
      </c>
      <c r="BA1332" s="135">
        <v>0.5</v>
      </c>
      <c r="BB1332" s="145">
        <v>54970</v>
      </c>
    </row>
    <row r="1333" spans="48:54" x14ac:dyDescent="0.15">
      <c r="AV1333" s="143" t="s">
        <v>226</v>
      </c>
      <c r="AW1333" s="144" t="s">
        <v>150</v>
      </c>
      <c r="AX1333" s="134" t="s">
        <v>199</v>
      </c>
      <c r="AY1333" s="134" t="s">
        <v>224</v>
      </c>
      <c r="AZ1333" s="134" t="s">
        <v>225</v>
      </c>
      <c r="BA1333" s="135">
        <v>1</v>
      </c>
      <c r="BB1333" s="145">
        <v>71660</v>
      </c>
    </row>
    <row r="1334" spans="48:54" x14ac:dyDescent="0.15">
      <c r="AV1334" s="143" t="s">
        <v>226</v>
      </c>
      <c r="AW1334" s="144" t="s">
        <v>150</v>
      </c>
      <c r="AX1334" s="134" t="s">
        <v>199</v>
      </c>
      <c r="AY1334" s="134" t="s">
        <v>224</v>
      </c>
      <c r="AZ1334" s="134" t="s">
        <v>225</v>
      </c>
      <c r="BA1334" s="135">
        <v>0.75</v>
      </c>
      <c r="BB1334" s="145">
        <v>68710</v>
      </c>
    </row>
    <row r="1335" spans="48:54" x14ac:dyDescent="0.15">
      <c r="AV1335" s="143" t="s">
        <v>226</v>
      </c>
      <c r="AW1335" s="144" t="s">
        <v>150</v>
      </c>
      <c r="AX1335" s="134" t="s">
        <v>199</v>
      </c>
      <c r="AY1335" s="134" t="s">
        <v>224</v>
      </c>
      <c r="AZ1335" s="134" t="s">
        <v>225</v>
      </c>
      <c r="BA1335" s="135">
        <v>0.5</v>
      </c>
      <c r="BB1335" s="145">
        <v>65960</v>
      </c>
    </row>
    <row r="1336" spans="48:54" x14ac:dyDescent="0.15">
      <c r="AV1336" s="143" t="s">
        <v>226</v>
      </c>
      <c r="AW1336" s="144" t="s">
        <v>150</v>
      </c>
      <c r="AX1336" s="134" t="s">
        <v>200</v>
      </c>
      <c r="AY1336" s="134" t="s">
        <v>224</v>
      </c>
      <c r="AZ1336" s="134" t="s">
        <v>207</v>
      </c>
      <c r="BA1336" s="135">
        <v>1</v>
      </c>
      <c r="BB1336" s="145">
        <v>111970</v>
      </c>
    </row>
    <row r="1337" spans="48:54" x14ac:dyDescent="0.15">
      <c r="AV1337" s="143" t="s">
        <v>226</v>
      </c>
      <c r="AW1337" s="144" t="s">
        <v>150</v>
      </c>
      <c r="AX1337" s="134" t="s">
        <v>200</v>
      </c>
      <c r="AY1337" s="134" t="s">
        <v>224</v>
      </c>
      <c r="AZ1337" s="134" t="s">
        <v>207</v>
      </c>
      <c r="BA1337" s="135">
        <v>0.75</v>
      </c>
      <c r="BB1337" s="145">
        <v>105010</v>
      </c>
    </row>
    <row r="1338" spans="48:54" x14ac:dyDescent="0.15">
      <c r="AV1338" s="143" t="s">
        <v>226</v>
      </c>
      <c r="AW1338" s="144" t="s">
        <v>150</v>
      </c>
      <c r="AX1338" s="134" t="s">
        <v>200</v>
      </c>
      <c r="AY1338" s="134" t="s">
        <v>224</v>
      </c>
      <c r="AZ1338" s="134" t="s">
        <v>207</v>
      </c>
      <c r="BA1338" s="135">
        <v>0.5</v>
      </c>
      <c r="BB1338" s="145">
        <v>98190</v>
      </c>
    </row>
    <row r="1339" spans="48:54" x14ac:dyDescent="0.15">
      <c r="AV1339" s="143" t="s">
        <v>226</v>
      </c>
      <c r="AW1339" s="144" t="s">
        <v>150</v>
      </c>
      <c r="AX1339" s="134" t="s">
        <v>200</v>
      </c>
      <c r="AY1339" s="134" t="s">
        <v>224</v>
      </c>
      <c r="AZ1339" s="134" t="s">
        <v>225</v>
      </c>
      <c r="BA1339" s="135">
        <v>1</v>
      </c>
      <c r="BB1339" s="145">
        <v>134360</v>
      </c>
    </row>
    <row r="1340" spans="48:54" x14ac:dyDescent="0.15">
      <c r="AV1340" s="143" t="s">
        <v>226</v>
      </c>
      <c r="AW1340" s="144" t="s">
        <v>150</v>
      </c>
      <c r="AX1340" s="134" t="s">
        <v>200</v>
      </c>
      <c r="AY1340" s="134" t="s">
        <v>224</v>
      </c>
      <c r="AZ1340" s="134" t="s">
        <v>225</v>
      </c>
      <c r="BA1340" s="135">
        <v>0.75</v>
      </c>
      <c r="BB1340" s="145">
        <v>126020</v>
      </c>
    </row>
    <row r="1341" spans="48:54" x14ac:dyDescent="0.15">
      <c r="AV1341" s="143" t="s">
        <v>226</v>
      </c>
      <c r="AW1341" s="144" t="s">
        <v>150</v>
      </c>
      <c r="AX1341" s="134" t="s">
        <v>200</v>
      </c>
      <c r="AY1341" s="134" t="s">
        <v>224</v>
      </c>
      <c r="AZ1341" s="134" t="s">
        <v>225</v>
      </c>
      <c r="BA1341" s="135">
        <v>0.5</v>
      </c>
      <c r="BB1341" s="145">
        <v>117820</v>
      </c>
    </row>
    <row r="1342" spans="48:54" x14ac:dyDescent="0.15">
      <c r="AV1342" s="143" t="s">
        <v>226</v>
      </c>
      <c r="AW1342" s="144" t="s">
        <v>150</v>
      </c>
      <c r="AX1342" s="134" t="s">
        <v>201</v>
      </c>
      <c r="AY1342" s="134" t="s">
        <v>224</v>
      </c>
      <c r="AZ1342" s="134" t="s">
        <v>207</v>
      </c>
      <c r="BA1342" s="135">
        <v>1</v>
      </c>
      <c r="BB1342" s="145">
        <v>182320</v>
      </c>
    </row>
    <row r="1343" spans="48:54" x14ac:dyDescent="0.15">
      <c r="AV1343" s="143" t="s">
        <v>226</v>
      </c>
      <c r="AW1343" s="144" t="s">
        <v>150</v>
      </c>
      <c r="AX1343" s="134" t="s">
        <v>201</v>
      </c>
      <c r="AY1343" s="134" t="s">
        <v>224</v>
      </c>
      <c r="AZ1343" s="134" t="s">
        <v>207</v>
      </c>
      <c r="BA1343" s="135">
        <v>0.75</v>
      </c>
      <c r="BB1343" s="145">
        <v>168790</v>
      </c>
    </row>
    <row r="1344" spans="48:54" x14ac:dyDescent="0.15">
      <c r="AV1344" s="143" t="s">
        <v>226</v>
      </c>
      <c r="AW1344" s="144" t="s">
        <v>150</v>
      </c>
      <c r="AX1344" s="134" t="s">
        <v>201</v>
      </c>
      <c r="AY1344" s="134" t="s">
        <v>224</v>
      </c>
      <c r="AZ1344" s="134" t="s">
        <v>207</v>
      </c>
      <c r="BA1344" s="135">
        <v>0.5</v>
      </c>
      <c r="BB1344" s="145">
        <v>155600</v>
      </c>
    </row>
    <row r="1345" spans="48:54" x14ac:dyDescent="0.15">
      <c r="AV1345" s="143" t="s">
        <v>226</v>
      </c>
      <c r="AW1345" s="144" t="s">
        <v>150</v>
      </c>
      <c r="AX1345" s="134" t="s">
        <v>201</v>
      </c>
      <c r="AY1345" s="134" t="s">
        <v>224</v>
      </c>
      <c r="AZ1345" s="134" t="s">
        <v>225</v>
      </c>
      <c r="BA1345" s="135">
        <v>1</v>
      </c>
      <c r="BB1345" s="145">
        <v>218790</v>
      </c>
    </row>
    <row r="1346" spans="48:54" x14ac:dyDescent="0.15">
      <c r="AV1346" s="143" t="s">
        <v>226</v>
      </c>
      <c r="AW1346" s="144" t="s">
        <v>150</v>
      </c>
      <c r="AX1346" s="134" t="s">
        <v>201</v>
      </c>
      <c r="AY1346" s="134" t="s">
        <v>224</v>
      </c>
      <c r="AZ1346" s="134" t="s">
        <v>225</v>
      </c>
      <c r="BA1346" s="135">
        <v>0.75</v>
      </c>
      <c r="BB1346" s="145">
        <v>202540</v>
      </c>
    </row>
    <row r="1347" spans="48:54" x14ac:dyDescent="0.15">
      <c r="AV1347" s="143" t="s">
        <v>226</v>
      </c>
      <c r="AW1347" s="144" t="s">
        <v>150</v>
      </c>
      <c r="AX1347" s="134" t="s">
        <v>201</v>
      </c>
      <c r="AY1347" s="134" t="s">
        <v>224</v>
      </c>
      <c r="AZ1347" s="134" t="s">
        <v>225</v>
      </c>
      <c r="BA1347" s="135">
        <v>0.5</v>
      </c>
      <c r="BB1347" s="145">
        <v>186710</v>
      </c>
    </row>
    <row r="1348" spans="48:54" x14ac:dyDescent="0.15">
      <c r="AV1348" s="143" t="s">
        <v>190</v>
      </c>
      <c r="AW1348" s="144" t="s">
        <v>228</v>
      </c>
      <c r="AX1348" s="134" t="s">
        <v>198</v>
      </c>
      <c r="AY1348" s="134" t="s">
        <v>227</v>
      </c>
      <c r="AZ1348" s="134" t="s">
        <v>207</v>
      </c>
      <c r="BA1348" s="135">
        <v>1</v>
      </c>
      <c r="BB1348" s="145">
        <v>185010</v>
      </c>
    </row>
    <row r="1349" spans="48:54" x14ac:dyDescent="0.15">
      <c r="AV1349" s="143" t="s">
        <v>190</v>
      </c>
      <c r="AW1349" s="144" t="s">
        <v>228</v>
      </c>
      <c r="AX1349" s="134" t="s">
        <v>198</v>
      </c>
      <c r="AY1349" s="134" t="s">
        <v>227</v>
      </c>
      <c r="AZ1349" s="134" t="s">
        <v>207</v>
      </c>
      <c r="BA1349" s="135">
        <v>0.75</v>
      </c>
      <c r="BB1349" s="145">
        <v>175490</v>
      </c>
    </row>
    <row r="1350" spans="48:54" x14ac:dyDescent="0.15">
      <c r="AV1350" s="143" t="s">
        <v>190</v>
      </c>
      <c r="AW1350" s="144" t="s">
        <v>228</v>
      </c>
      <c r="AX1350" s="134" t="s">
        <v>198</v>
      </c>
      <c r="AY1350" s="134" t="s">
        <v>227</v>
      </c>
      <c r="AZ1350" s="134" t="s">
        <v>207</v>
      </c>
      <c r="BA1350" s="135">
        <v>0.5</v>
      </c>
      <c r="BB1350" s="145">
        <v>172650</v>
      </c>
    </row>
    <row r="1351" spans="48:54" x14ac:dyDescent="0.15">
      <c r="AV1351" s="143" t="s">
        <v>190</v>
      </c>
      <c r="AW1351" s="144" t="s">
        <v>228</v>
      </c>
      <c r="AX1351" s="134" t="s">
        <v>198</v>
      </c>
      <c r="AY1351" s="134" t="s">
        <v>227</v>
      </c>
      <c r="AZ1351" s="134" t="s">
        <v>225</v>
      </c>
      <c r="BA1351" s="135">
        <v>1</v>
      </c>
      <c r="BB1351" s="145">
        <v>222010</v>
      </c>
    </row>
    <row r="1352" spans="48:54" x14ac:dyDescent="0.15">
      <c r="AV1352" s="143" t="s">
        <v>190</v>
      </c>
      <c r="AW1352" s="144" t="s">
        <v>228</v>
      </c>
      <c r="AX1352" s="134" t="s">
        <v>198</v>
      </c>
      <c r="AY1352" s="134" t="s">
        <v>227</v>
      </c>
      <c r="AZ1352" s="134" t="s">
        <v>225</v>
      </c>
      <c r="BA1352" s="135">
        <v>0.75</v>
      </c>
      <c r="BB1352" s="145">
        <v>210590</v>
      </c>
    </row>
    <row r="1353" spans="48:54" x14ac:dyDescent="0.15">
      <c r="AV1353" s="143" t="s">
        <v>190</v>
      </c>
      <c r="AW1353" s="144" t="s">
        <v>228</v>
      </c>
      <c r="AX1353" s="134" t="s">
        <v>198</v>
      </c>
      <c r="AY1353" s="134" t="s">
        <v>227</v>
      </c>
      <c r="AZ1353" s="134" t="s">
        <v>225</v>
      </c>
      <c r="BA1353" s="135">
        <v>0.5</v>
      </c>
      <c r="BB1353" s="145">
        <v>207170</v>
      </c>
    </row>
    <row r="1354" spans="48:54" x14ac:dyDescent="0.15">
      <c r="AV1354" s="143" t="s">
        <v>190</v>
      </c>
      <c r="AW1354" s="144" t="s">
        <v>228</v>
      </c>
      <c r="AX1354" s="134" t="s">
        <v>199</v>
      </c>
      <c r="AY1354" s="134" t="s">
        <v>227</v>
      </c>
      <c r="AZ1354" s="134" t="s">
        <v>207</v>
      </c>
      <c r="BA1354" s="135">
        <v>1</v>
      </c>
      <c r="BB1354" s="145">
        <v>194700</v>
      </c>
    </row>
    <row r="1355" spans="48:54" x14ac:dyDescent="0.15">
      <c r="AV1355" s="143" t="s">
        <v>190</v>
      </c>
      <c r="AW1355" s="144" t="s">
        <v>228</v>
      </c>
      <c r="AX1355" s="134" t="s">
        <v>199</v>
      </c>
      <c r="AY1355" s="134" t="s">
        <v>227</v>
      </c>
      <c r="AZ1355" s="134" t="s">
        <v>207</v>
      </c>
      <c r="BA1355" s="135">
        <v>0.75</v>
      </c>
      <c r="BB1355" s="145">
        <v>184010</v>
      </c>
    </row>
    <row r="1356" spans="48:54" x14ac:dyDescent="0.15">
      <c r="AV1356" s="143" t="s">
        <v>190</v>
      </c>
      <c r="AW1356" s="144" t="s">
        <v>228</v>
      </c>
      <c r="AX1356" s="134" t="s">
        <v>199</v>
      </c>
      <c r="AY1356" s="134" t="s">
        <v>227</v>
      </c>
      <c r="AZ1356" s="134" t="s">
        <v>207</v>
      </c>
      <c r="BA1356" s="135">
        <v>0.5</v>
      </c>
      <c r="BB1356" s="145">
        <v>180010</v>
      </c>
    </row>
    <row r="1357" spans="48:54" x14ac:dyDescent="0.15">
      <c r="AV1357" s="143" t="s">
        <v>190</v>
      </c>
      <c r="AW1357" s="144" t="s">
        <v>228</v>
      </c>
      <c r="AX1357" s="134" t="s">
        <v>199</v>
      </c>
      <c r="AY1357" s="134" t="s">
        <v>227</v>
      </c>
      <c r="AZ1357" s="134" t="s">
        <v>225</v>
      </c>
      <c r="BA1357" s="135">
        <v>1</v>
      </c>
      <c r="BB1357" s="145">
        <v>233640</v>
      </c>
    </row>
    <row r="1358" spans="48:54" x14ac:dyDescent="0.15">
      <c r="AV1358" s="143" t="s">
        <v>190</v>
      </c>
      <c r="AW1358" s="144" t="s">
        <v>228</v>
      </c>
      <c r="AX1358" s="134" t="s">
        <v>199</v>
      </c>
      <c r="AY1358" s="134" t="s">
        <v>227</v>
      </c>
      <c r="AZ1358" s="134" t="s">
        <v>225</v>
      </c>
      <c r="BA1358" s="135">
        <v>0.75</v>
      </c>
      <c r="BB1358" s="145">
        <v>220800</v>
      </c>
    </row>
    <row r="1359" spans="48:54" x14ac:dyDescent="0.15">
      <c r="AV1359" s="143" t="s">
        <v>190</v>
      </c>
      <c r="AW1359" s="144" t="s">
        <v>228</v>
      </c>
      <c r="AX1359" s="134" t="s">
        <v>199</v>
      </c>
      <c r="AY1359" s="134" t="s">
        <v>227</v>
      </c>
      <c r="AZ1359" s="134" t="s">
        <v>225</v>
      </c>
      <c r="BA1359" s="135">
        <v>0.5</v>
      </c>
      <c r="BB1359" s="145">
        <v>216010</v>
      </c>
    </row>
    <row r="1360" spans="48:54" x14ac:dyDescent="0.15">
      <c r="AV1360" s="143" t="s">
        <v>190</v>
      </c>
      <c r="AW1360" s="144" t="s">
        <v>228</v>
      </c>
      <c r="AX1360" s="134" t="s">
        <v>200</v>
      </c>
      <c r="AY1360" s="134" t="s">
        <v>227</v>
      </c>
      <c r="AZ1360" s="134" t="s">
        <v>207</v>
      </c>
      <c r="BA1360" s="135">
        <v>1</v>
      </c>
      <c r="BB1360" s="145">
        <v>266690</v>
      </c>
    </row>
    <row r="1361" spans="48:54" x14ac:dyDescent="0.15">
      <c r="AV1361" s="143" t="s">
        <v>190</v>
      </c>
      <c r="AW1361" s="144" t="s">
        <v>228</v>
      </c>
      <c r="AX1361" s="134" t="s">
        <v>200</v>
      </c>
      <c r="AY1361" s="134" t="s">
        <v>227</v>
      </c>
      <c r="AZ1361" s="134" t="s">
        <v>207</v>
      </c>
      <c r="BA1361" s="135">
        <v>0.75</v>
      </c>
      <c r="BB1361" s="145">
        <v>248040</v>
      </c>
    </row>
    <row r="1362" spans="48:54" x14ac:dyDescent="0.15">
      <c r="AV1362" s="143" t="s">
        <v>190</v>
      </c>
      <c r="AW1362" s="144" t="s">
        <v>228</v>
      </c>
      <c r="AX1362" s="134" t="s">
        <v>200</v>
      </c>
      <c r="AY1362" s="134" t="s">
        <v>227</v>
      </c>
      <c r="AZ1362" s="134" t="s">
        <v>207</v>
      </c>
      <c r="BA1362" s="135">
        <v>0.5</v>
      </c>
      <c r="BB1362" s="145">
        <v>236100</v>
      </c>
    </row>
    <row r="1363" spans="48:54" x14ac:dyDescent="0.15">
      <c r="AV1363" s="143" t="s">
        <v>190</v>
      </c>
      <c r="AW1363" s="144" t="s">
        <v>228</v>
      </c>
      <c r="AX1363" s="134" t="s">
        <v>200</v>
      </c>
      <c r="AY1363" s="134" t="s">
        <v>227</v>
      </c>
      <c r="AZ1363" s="134" t="s">
        <v>225</v>
      </c>
      <c r="BA1363" s="135">
        <v>1</v>
      </c>
      <c r="BB1363" s="145">
        <v>320030</v>
      </c>
    </row>
    <row r="1364" spans="48:54" x14ac:dyDescent="0.15">
      <c r="AV1364" s="143" t="s">
        <v>190</v>
      </c>
      <c r="AW1364" s="144" t="s">
        <v>228</v>
      </c>
      <c r="AX1364" s="134" t="s">
        <v>200</v>
      </c>
      <c r="AY1364" s="134" t="s">
        <v>227</v>
      </c>
      <c r="AZ1364" s="134" t="s">
        <v>225</v>
      </c>
      <c r="BA1364" s="135">
        <v>0.75</v>
      </c>
      <c r="BB1364" s="145">
        <v>297640</v>
      </c>
    </row>
    <row r="1365" spans="48:54" x14ac:dyDescent="0.15">
      <c r="AV1365" s="143" t="s">
        <v>190</v>
      </c>
      <c r="AW1365" s="144" t="s">
        <v>228</v>
      </c>
      <c r="AX1365" s="134" t="s">
        <v>200</v>
      </c>
      <c r="AY1365" s="134" t="s">
        <v>227</v>
      </c>
      <c r="AZ1365" s="134" t="s">
        <v>225</v>
      </c>
      <c r="BA1365" s="135">
        <v>0.5</v>
      </c>
      <c r="BB1365" s="145">
        <v>283310</v>
      </c>
    </row>
    <row r="1366" spans="48:54" x14ac:dyDescent="0.15">
      <c r="AV1366" s="143" t="s">
        <v>190</v>
      </c>
      <c r="AW1366" s="144" t="s">
        <v>228</v>
      </c>
      <c r="AX1366" s="134" t="s">
        <v>201</v>
      </c>
      <c r="AY1366" s="134" t="s">
        <v>227</v>
      </c>
      <c r="AZ1366" s="134" t="s">
        <v>207</v>
      </c>
      <c r="BA1366" s="135">
        <v>1</v>
      </c>
      <c r="BB1366" s="145">
        <v>364540</v>
      </c>
    </row>
    <row r="1367" spans="48:54" x14ac:dyDescent="0.15">
      <c r="AV1367" s="143" t="s">
        <v>190</v>
      </c>
      <c r="AW1367" s="144" t="s">
        <v>228</v>
      </c>
      <c r="AX1367" s="134" t="s">
        <v>201</v>
      </c>
      <c r="AY1367" s="134" t="s">
        <v>227</v>
      </c>
      <c r="AZ1367" s="134" t="s">
        <v>207</v>
      </c>
      <c r="BA1367" s="135">
        <v>0.75</v>
      </c>
      <c r="BB1367" s="145">
        <v>334320</v>
      </c>
    </row>
    <row r="1368" spans="48:54" x14ac:dyDescent="0.15">
      <c r="AV1368" s="143" t="s">
        <v>190</v>
      </c>
      <c r="AW1368" s="144" t="s">
        <v>228</v>
      </c>
      <c r="AX1368" s="134" t="s">
        <v>201</v>
      </c>
      <c r="AY1368" s="134" t="s">
        <v>227</v>
      </c>
      <c r="AZ1368" s="134" t="s">
        <v>207</v>
      </c>
      <c r="BA1368" s="135">
        <v>0.5</v>
      </c>
      <c r="BB1368" s="145">
        <v>311170</v>
      </c>
    </row>
    <row r="1369" spans="48:54" x14ac:dyDescent="0.15">
      <c r="AV1369" s="143" t="s">
        <v>190</v>
      </c>
      <c r="AW1369" s="144" t="s">
        <v>228</v>
      </c>
      <c r="AX1369" s="134" t="s">
        <v>201</v>
      </c>
      <c r="AY1369" s="134" t="s">
        <v>227</v>
      </c>
      <c r="AZ1369" s="134" t="s">
        <v>225</v>
      </c>
      <c r="BA1369" s="135">
        <v>1</v>
      </c>
      <c r="BB1369" s="145">
        <v>437450</v>
      </c>
    </row>
    <row r="1370" spans="48:54" x14ac:dyDescent="0.15">
      <c r="AV1370" s="143" t="s">
        <v>190</v>
      </c>
      <c r="AW1370" s="144" t="s">
        <v>228</v>
      </c>
      <c r="AX1370" s="134" t="s">
        <v>201</v>
      </c>
      <c r="AY1370" s="134" t="s">
        <v>227</v>
      </c>
      <c r="AZ1370" s="134" t="s">
        <v>225</v>
      </c>
      <c r="BA1370" s="135">
        <v>0.75</v>
      </c>
      <c r="BB1370" s="145">
        <v>401180</v>
      </c>
    </row>
    <row r="1371" spans="48:54" x14ac:dyDescent="0.15">
      <c r="AV1371" s="143" t="s">
        <v>190</v>
      </c>
      <c r="AW1371" s="144" t="s">
        <v>228</v>
      </c>
      <c r="AX1371" s="134" t="s">
        <v>201</v>
      </c>
      <c r="AY1371" s="134" t="s">
        <v>227</v>
      </c>
      <c r="AZ1371" s="134" t="s">
        <v>225</v>
      </c>
      <c r="BA1371" s="135">
        <v>0.5</v>
      </c>
      <c r="BB1371" s="145">
        <v>373400</v>
      </c>
    </row>
    <row r="1372" spans="48:54" x14ac:dyDescent="0.15">
      <c r="AV1372" s="143" t="s">
        <v>190</v>
      </c>
      <c r="AW1372" s="144" t="s">
        <v>145</v>
      </c>
      <c r="AX1372" s="134" t="s">
        <v>198</v>
      </c>
      <c r="AY1372" s="134" t="s">
        <v>227</v>
      </c>
      <c r="AZ1372" s="134" t="s">
        <v>207</v>
      </c>
      <c r="BA1372" s="135">
        <v>1</v>
      </c>
      <c r="BB1372" s="145">
        <v>126670</v>
      </c>
    </row>
    <row r="1373" spans="48:54" x14ac:dyDescent="0.15">
      <c r="AV1373" s="143" t="s">
        <v>190</v>
      </c>
      <c r="AW1373" s="144" t="s">
        <v>145</v>
      </c>
      <c r="AX1373" s="134" t="s">
        <v>198</v>
      </c>
      <c r="AY1373" s="134" t="s">
        <v>227</v>
      </c>
      <c r="AZ1373" s="134" t="s">
        <v>207</v>
      </c>
      <c r="BA1373" s="135">
        <v>0.75</v>
      </c>
      <c r="BB1373" s="145">
        <v>119900</v>
      </c>
    </row>
    <row r="1374" spans="48:54" x14ac:dyDescent="0.15">
      <c r="AV1374" s="143" t="s">
        <v>190</v>
      </c>
      <c r="AW1374" s="144" t="s">
        <v>145</v>
      </c>
      <c r="AX1374" s="134" t="s">
        <v>198</v>
      </c>
      <c r="AY1374" s="134" t="s">
        <v>227</v>
      </c>
      <c r="AZ1374" s="134" t="s">
        <v>207</v>
      </c>
      <c r="BA1374" s="135">
        <v>0.5</v>
      </c>
      <c r="BB1374" s="145">
        <v>115620</v>
      </c>
    </row>
    <row r="1375" spans="48:54" x14ac:dyDescent="0.15">
      <c r="AV1375" s="143" t="s">
        <v>190</v>
      </c>
      <c r="AW1375" s="144" t="s">
        <v>145</v>
      </c>
      <c r="AX1375" s="134" t="s">
        <v>198</v>
      </c>
      <c r="AY1375" s="134" t="s">
        <v>227</v>
      </c>
      <c r="AZ1375" s="134" t="s">
        <v>225</v>
      </c>
      <c r="BA1375" s="135">
        <v>1</v>
      </c>
      <c r="BB1375" s="145">
        <v>152000</v>
      </c>
    </row>
    <row r="1376" spans="48:54" x14ac:dyDescent="0.15">
      <c r="AV1376" s="143" t="s">
        <v>190</v>
      </c>
      <c r="AW1376" s="144" t="s">
        <v>145</v>
      </c>
      <c r="AX1376" s="134" t="s">
        <v>198</v>
      </c>
      <c r="AY1376" s="134" t="s">
        <v>227</v>
      </c>
      <c r="AZ1376" s="134" t="s">
        <v>225</v>
      </c>
      <c r="BA1376" s="135">
        <v>0.75</v>
      </c>
      <c r="BB1376" s="145">
        <v>143880</v>
      </c>
    </row>
    <row r="1377" spans="48:54" x14ac:dyDescent="0.15">
      <c r="AV1377" s="143" t="s">
        <v>190</v>
      </c>
      <c r="AW1377" s="144" t="s">
        <v>145</v>
      </c>
      <c r="AX1377" s="134" t="s">
        <v>198</v>
      </c>
      <c r="AY1377" s="134" t="s">
        <v>227</v>
      </c>
      <c r="AZ1377" s="134" t="s">
        <v>225</v>
      </c>
      <c r="BA1377" s="135">
        <v>0.5</v>
      </c>
      <c r="BB1377" s="145">
        <v>138740</v>
      </c>
    </row>
    <row r="1378" spans="48:54" x14ac:dyDescent="0.15">
      <c r="AV1378" s="143" t="s">
        <v>190</v>
      </c>
      <c r="AW1378" s="144" t="s">
        <v>145</v>
      </c>
      <c r="AX1378" s="134" t="s">
        <v>199</v>
      </c>
      <c r="AY1378" s="134" t="s">
        <v>227</v>
      </c>
      <c r="AZ1378" s="134" t="s">
        <v>207</v>
      </c>
      <c r="BA1378" s="135">
        <v>1</v>
      </c>
      <c r="BB1378" s="145">
        <v>136360</v>
      </c>
    </row>
    <row r="1379" spans="48:54" x14ac:dyDescent="0.15">
      <c r="AV1379" s="143" t="s">
        <v>190</v>
      </c>
      <c r="AW1379" s="144" t="s">
        <v>145</v>
      </c>
      <c r="AX1379" s="134" t="s">
        <v>199</v>
      </c>
      <c r="AY1379" s="134" t="s">
        <v>227</v>
      </c>
      <c r="AZ1379" s="134" t="s">
        <v>207</v>
      </c>
      <c r="BA1379" s="135">
        <v>0.75</v>
      </c>
      <c r="BB1379" s="145">
        <v>128420</v>
      </c>
    </row>
    <row r="1380" spans="48:54" x14ac:dyDescent="0.15">
      <c r="AV1380" s="143" t="s">
        <v>190</v>
      </c>
      <c r="AW1380" s="144" t="s">
        <v>145</v>
      </c>
      <c r="AX1380" s="134" t="s">
        <v>199</v>
      </c>
      <c r="AY1380" s="134" t="s">
        <v>227</v>
      </c>
      <c r="AZ1380" s="134" t="s">
        <v>207</v>
      </c>
      <c r="BA1380" s="135">
        <v>0.5</v>
      </c>
      <c r="BB1380" s="145">
        <v>122980</v>
      </c>
    </row>
    <row r="1381" spans="48:54" x14ac:dyDescent="0.15">
      <c r="AV1381" s="143" t="s">
        <v>190</v>
      </c>
      <c r="AW1381" s="144" t="s">
        <v>145</v>
      </c>
      <c r="AX1381" s="134" t="s">
        <v>199</v>
      </c>
      <c r="AY1381" s="134" t="s">
        <v>227</v>
      </c>
      <c r="AZ1381" s="134" t="s">
        <v>225</v>
      </c>
      <c r="BA1381" s="135">
        <v>1</v>
      </c>
      <c r="BB1381" s="145">
        <v>163620</v>
      </c>
    </row>
    <row r="1382" spans="48:54" x14ac:dyDescent="0.15">
      <c r="AV1382" s="143" t="s">
        <v>190</v>
      </c>
      <c r="AW1382" s="144" t="s">
        <v>145</v>
      </c>
      <c r="AX1382" s="134" t="s">
        <v>199</v>
      </c>
      <c r="AY1382" s="134" t="s">
        <v>227</v>
      </c>
      <c r="AZ1382" s="134" t="s">
        <v>225</v>
      </c>
      <c r="BA1382" s="135">
        <v>0.75</v>
      </c>
      <c r="BB1382" s="145">
        <v>154100</v>
      </c>
    </row>
    <row r="1383" spans="48:54" x14ac:dyDescent="0.15">
      <c r="AV1383" s="143" t="s">
        <v>190</v>
      </c>
      <c r="AW1383" s="144" t="s">
        <v>145</v>
      </c>
      <c r="AX1383" s="134" t="s">
        <v>199</v>
      </c>
      <c r="AY1383" s="134" t="s">
        <v>227</v>
      </c>
      <c r="AZ1383" s="134" t="s">
        <v>225</v>
      </c>
      <c r="BA1383" s="135">
        <v>0.5</v>
      </c>
      <c r="BB1383" s="145">
        <v>147580</v>
      </c>
    </row>
    <row r="1384" spans="48:54" x14ac:dyDescent="0.15">
      <c r="AV1384" s="143" t="s">
        <v>190</v>
      </c>
      <c r="AW1384" s="144" t="s">
        <v>145</v>
      </c>
      <c r="AX1384" s="134" t="s">
        <v>200</v>
      </c>
      <c r="AY1384" s="134" t="s">
        <v>227</v>
      </c>
      <c r="AZ1384" s="134" t="s">
        <v>207</v>
      </c>
      <c r="BA1384" s="135">
        <v>1</v>
      </c>
      <c r="BB1384" s="145">
        <v>208350</v>
      </c>
    </row>
    <row r="1385" spans="48:54" x14ac:dyDescent="0.15">
      <c r="AV1385" s="143" t="s">
        <v>190</v>
      </c>
      <c r="AW1385" s="144" t="s">
        <v>145</v>
      </c>
      <c r="AX1385" s="134" t="s">
        <v>200</v>
      </c>
      <c r="AY1385" s="134" t="s">
        <v>227</v>
      </c>
      <c r="AZ1385" s="134" t="s">
        <v>207</v>
      </c>
      <c r="BA1385" s="135">
        <v>0.75</v>
      </c>
      <c r="BB1385" s="145">
        <v>192460</v>
      </c>
    </row>
    <row r="1386" spans="48:54" x14ac:dyDescent="0.15">
      <c r="AV1386" s="143" t="s">
        <v>190</v>
      </c>
      <c r="AW1386" s="144" t="s">
        <v>145</v>
      </c>
      <c r="AX1386" s="134" t="s">
        <v>200</v>
      </c>
      <c r="AY1386" s="134" t="s">
        <v>227</v>
      </c>
      <c r="AZ1386" s="134" t="s">
        <v>207</v>
      </c>
      <c r="BA1386" s="135">
        <v>0.5</v>
      </c>
      <c r="BB1386" s="145">
        <v>179080</v>
      </c>
    </row>
    <row r="1387" spans="48:54" x14ac:dyDescent="0.15">
      <c r="AV1387" s="143" t="s">
        <v>190</v>
      </c>
      <c r="AW1387" s="144" t="s">
        <v>145</v>
      </c>
      <c r="AX1387" s="134" t="s">
        <v>200</v>
      </c>
      <c r="AY1387" s="134" t="s">
        <v>227</v>
      </c>
      <c r="AZ1387" s="134" t="s">
        <v>225</v>
      </c>
      <c r="BA1387" s="135">
        <v>1</v>
      </c>
      <c r="BB1387" s="145">
        <v>250020</v>
      </c>
    </row>
    <row r="1388" spans="48:54" x14ac:dyDescent="0.15">
      <c r="AV1388" s="143" t="s">
        <v>190</v>
      </c>
      <c r="AW1388" s="144" t="s">
        <v>145</v>
      </c>
      <c r="AX1388" s="134" t="s">
        <v>200</v>
      </c>
      <c r="AY1388" s="134" t="s">
        <v>227</v>
      </c>
      <c r="AZ1388" s="134" t="s">
        <v>225</v>
      </c>
      <c r="BA1388" s="135">
        <v>0.75</v>
      </c>
      <c r="BB1388" s="145">
        <v>230940</v>
      </c>
    </row>
    <row r="1389" spans="48:54" x14ac:dyDescent="0.15">
      <c r="AV1389" s="143" t="s">
        <v>190</v>
      </c>
      <c r="AW1389" s="144" t="s">
        <v>145</v>
      </c>
      <c r="AX1389" s="134" t="s">
        <v>200</v>
      </c>
      <c r="AY1389" s="134" t="s">
        <v>227</v>
      </c>
      <c r="AZ1389" s="134" t="s">
        <v>225</v>
      </c>
      <c r="BA1389" s="135">
        <v>0.5</v>
      </c>
      <c r="BB1389" s="145">
        <v>214890</v>
      </c>
    </row>
    <row r="1390" spans="48:54" x14ac:dyDescent="0.15">
      <c r="AV1390" s="143" t="s">
        <v>190</v>
      </c>
      <c r="AW1390" s="144" t="s">
        <v>145</v>
      </c>
      <c r="AX1390" s="134" t="s">
        <v>201</v>
      </c>
      <c r="AY1390" s="134" t="s">
        <v>227</v>
      </c>
      <c r="AZ1390" s="134" t="s">
        <v>207</v>
      </c>
      <c r="BA1390" s="135">
        <v>1</v>
      </c>
      <c r="BB1390" s="145">
        <v>306200</v>
      </c>
    </row>
    <row r="1391" spans="48:54" x14ac:dyDescent="0.15">
      <c r="AV1391" s="143" t="s">
        <v>190</v>
      </c>
      <c r="AW1391" s="144" t="s">
        <v>145</v>
      </c>
      <c r="AX1391" s="134" t="s">
        <v>201</v>
      </c>
      <c r="AY1391" s="134" t="s">
        <v>227</v>
      </c>
      <c r="AZ1391" s="134" t="s">
        <v>207</v>
      </c>
      <c r="BA1391" s="135">
        <v>0.75</v>
      </c>
      <c r="BB1391" s="145">
        <v>278730</v>
      </c>
    </row>
    <row r="1392" spans="48:54" x14ac:dyDescent="0.15">
      <c r="AV1392" s="143" t="s">
        <v>190</v>
      </c>
      <c r="AW1392" s="144" t="s">
        <v>145</v>
      </c>
      <c r="AX1392" s="134" t="s">
        <v>201</v>
      </c>
      <c r="AY1392" s="134" t="s">
        <v>227</v>
      </c>
      <c r="AZ1392" s="134" t="s">
        <v>207</v>
      </c>
      <c r="BA1392" s="135">
        <v>0.5</v>
      </c>
      <c r="BB1392" s="145">
        <v>254140</v>
      </c>
    </row>
    <row r="1393" spans="48:54" x14ac:dyDescent="0.15">
      <c r="AV1393" s="143" t="s">
        <v>190</v>
      </c>
      <c r="AW1393" s="144" t="s">
        <v>145</v>
      </c>
      <c r="AX1393" s="134" t="s">
        <v>201</v>
      </c>
      <c r="AY1393" s="134" t="s">
        <v>227</v>
      </c>
      <c r="AZ1393" s="134" t="s">
        <v>225</v>
      </c>
      <c r="BA1393" s="135">
        <v>1</v>
      </c>
      <c r="BB1393" s="145">
        <v>367440</v>
      </c>
    </row>
    <row r="1394" spans="48:54" x14ac:dyDescent="0.15">
      <c r="AV1394" s="143" t="s">
        <v>190</v>
      </c>
      <c r="AW1394" s="144" t="s">
        <v>145</v>
      </c>
      <c r="AX1394" s="134" t="s">
        <v>201</v>
      </c>
      <c r="AY1394" s="134" t="s">
        <v>227</v>
      </c>
      <c r="AZ1394" s="134" t="s">
        <v>225</v>
      </c>
      <c r="BA1394" s="135">
        <v>0.75</v>
      </c>
      <c r="BB1394" s="145">
        <v>334480</v>
      </c>
    </row>
    <row r="1395" spans="48:54" x14ac:dyDescent="0.15">
      <c r="AV1395" s="143" t="s">
        <v>190</v>
      </c>
      <c r="AW1395" s="144" t="s">
        <v>145</v>
      </c>
      <c r="AX1395" s="134" t="s">
        <v>201</v>
      </c>
      <c r="AY1395" s="134" t="s">
        <v>227</v>
      </c>
      <c r="AZ1395" s="134" t="s">
        <v>225</v>
      </c>
      <c r="BA1395" s="135">
        <v>0.5</v>
      </c>
      <c r="BB1395" s="145">
        <v>304960</v>
      </c>
    </row>
    <row r="1396" spans="48:54" x14ac:dyDescent="0.15">
      <c r="AV1396" s="143" t="s">
        <v>190</v>
      </c>
      <c r="AW1396" s="144" t="s">
        <v>146</v>
      </c>
      <c r="AX1396" s="134" t="s">
        <v>198</v>
      </c>
      <c r="AY1396" s="134" t="s">
        <v>227</v>
      </c>
      <c r="AZ1396" s="134" t="s">
        <v>207</v>
      </c>
      <c r="BA1396" s="135">
        <v>1</v>
      </c>
      <c r="BB1396" s="145">
        <v>114970</v>
      </c>
    </row>
    <row r="1397" spans="48:54" x14ac:dyDescent="0.15">
      <c r="AV1397" s="143" t="s">
        <v>190</v>
      </c>
      <c r="AW1397" s="144" t="s">
        <v>146</v>
      </c>
      <c r="AX1397" s="134" t="s">
        <v>198</v>
      </c>
      <c r="AY1397" s="134" t="s">
        <v>227</v>
      </c>
      <c r="AZ1397" s="134" t="s">
        <v>207</v>
      </c>
      <c r="BA1397" s="135">
        <v>0.75</v>
      </c>
      <c r="BB1397" s="145">
        <v>113040</v>
      </c>
    </row>
    <row r="1398" spans="48:54" x14ac:dyDescent="0.15">
      <c r="AV1398" s="143" t="s">
        <v>190</v>
      </c>
      <c r="AW1398" s="144" t="s">
        <v>146</v>
      </c>
      <c r="AX1398" s="134" t="s">
        <v>198</v>
      </c>
      <c r="AY1398" s="134" t="s">
        <v>227</v>
      </c>
      <c r="AZ1398" s="134" t="s">
        <v>207</v>
      </c>
      <c r="BA1398" s="135">
        <v>0.5</v>
      </c>
      <c r="BB1398" s="145">
        <v>108940</v>
      </c>
    </row>
    <row r="1399" spans="48:54" x14ac:dyDescent="0.15">
      <c r="AV1399" s="143" t="s">
        <v>190</v>
      </c>
      <c r="AW1399" s="144" t="s">
        <v>146</v>
      </c>
      <c r="AX1399" s="134" t="s">
        <v>198</v>
      </c>
      <c r="AY1399" s="134" t="s">
        <v>227</v>
      </c>
      <c r="AZ1399" s="134" t="s">
        <v>225</v>
      </c>
      <c r="BA1399" s="135">
        <v>1</v>
      </c>
      <c r="BB1399" s="145">
        <v>137970</v>
      </c>
    </row>
    <row r="1400" spans="48:54" x14ac:dyDescent="0.15">
      <c r="AV1400" s="143" t="s">
        <v>190</v>
      </c>
      <c r="AW1400" s="144" t="s">
        <v>146</v>
      </c>
      <c r="AX1400" s="134" t="s">
        <v>198</v>
      </c>
      <c r="AY1400" s="134" t="s">
        <v>227</v>
      </c>
      <c r="AZ1400" s="134" t="s">
        <v>225</v>
      </c>
      <c r="BA1400" s="135">
        <v>0.75</v>
      </c>
      <c r="BB1400" s="145">
        <v>135660</v>
      </c>
    </row>
    <row r="1401" spans="48:54" x14ac:dyDescent="0.15">
      <c r="AV1401" s="143" t="s">
        <v>190</v>
      </c>
      <c r="AW1401" s="144" t="s">
        <v>146</v>
      </c>
      <c r="AX1401" s="134" t="s">
        <v>198</v>
      </c>
      <c r="AY1401" s="134" t="s">
        <v>227</v>
      </c>
      <c r="AZ1401" s="134" t="s">
        <v>225</v>
      </c>
      <c r="BA1401" s="135">
        <v>0.5</v>
      </c>
      <c r="BB1401" s="145">
        <v>130720</v>
      </c>
    </row>
    <row r="1402" spans="48:54" x14ac:dyDescent="0.15">
      <c r="AV1402" s="143" t="s">
        <v>190</v>
      </c>
      <c r="AW1402" s="144" t="s">
        <v>146</v>
      </c>
      <c r="AX1402" s="134" t="s">
        <v>199</v>
      </c>
      <c r="AY1402" s="134" t="s">
        <v>227</v>
      </c>
      <c r="AZ1402" s="134" t="s">
        <v>207</v>
      </c>
      <c r="BA1402" s="135">
        <v>1</v>
      </c>
      <c r="BB1402" s="145">
        <v>124660</v>
      </c>
    </row>
    <row r="1403" spans="48:54" x14ac:dyDescent="0.15">
      <c r="AV1403" s="143" t="s">
        <v>190</v>
      </c>
      <c r="AW1403" s="144" t="s">
        <v>146</v>
      </c>
      <c r="AX1403" s="134" t="s">
        <v>199</v>
      </c>
      <c r="AY1403" s="134" t="s">
        <v>227</v>
      </c>
      <c r="AZ1403" s="134" t="s">
        <v>207</v>
      </c>
      <c r="BA1403" s="135">
        <v>0.75</v>
      </c>
      <c r="BB1403" s="145">
        <v>121570</v>
      </c>
    </row>
    <row r="1404" spans="48:54" x14ac:dyDescent="0.15">
      <c r="AV1404" s="143" t="s">
        <v>190</v>
      </c>
      <c r="AW1404" s="144" t="s">
        <v>146</v>
      </c>
      <c r="AX1404" s="134" t="s">
        <v>199</v>
      </c>
      <c r="AY1404" s="134" t="s">
        <v>227</v>
      </c>
      <c r="AZ1404" s="134" t="s">
        <v>207</v>
      </c>
      <c r="BA1404" s="135">
        <v>0.5</v>
      </c>
      <c r="BB1404" s="145">
        <v>116300</v>
      </c>
    </row>
    <row r="1405" spans="48:54" x14ac:dyDescent="0.15">
      <c r="AV1405" s="143" t="s">
        <v>190</v>
      </c>
      <c r="AW1405" s="144" t="s">
        <v>146</v>
      </c>
      <c r="AX1405" s="134" t="s">
        <v>199</v>
      </c>
      <c r="AY1405" s="134" t="s">
        <v>227</v>
      </c>
      <c r="AZ1405" s="134" t="s">
        <v>225</v>
      </c>
      <c r="BA1405" s="135">
        <v>1</v>
      </c>
      <c r="BB1405" s="145">
        <v>149600</v>
      </c>
    </row>
    <row r="1406" spans="48:54" x14ac:dyDescent="0.15">
      <c r="AV1406" s="143" t="s">
        <v>190</v>
      </c>
      <c r="AW1406" s="144" t="s">
        <v>146</v>
      </c>
      <c r="AX1406" s="134" t="s">
        <v>199</v>
      </c>
      <c r="AY1406" s="134" t="s">
        <v>227</v>
      </c>
      <c r="AZ1406" s="134" t="s">
        <v>225</v>
      </c>
      <c r="BA1406" s="135">
        <v>0.75</v>
      </c>
      <c r="BB1406" s="145">
        <v>145880</v>
      </c>
    </row>
    <row r="1407" spans="48:54" x14ac:dyDescent="0.15">
      <c r="AV1407" s="143" t="s">
        <v>190</v>
      </c>
      <c r="AW1407" s="144" t="s">
        <v>146</v>
      </c>
      <c r="AX1407" s="134" t="s">
        <v>199</v>
      </c>
      <c r="AY1407" s="134" t="s">
        <v>227</v>
      </c>
      <c r="AZ1407" s="134" t="s">
        <v>225</v>
      </c>
      <c r="BA1407" s="135">
        <v>0.5</v>
      </c>
      <c r="BB1407" s="145">
        <v>139560</v>
      </c>
    </row>
    <row r="1408" spans="48:54" x14ac:dyDescent="0.15">
      <c r="AV1408" s="143" t="s">
        <v>190</v>
      </c>
      <c r="AW1408" s="144" t="s">
        <v>146</v>
      </c>
      <c r="AX1408" s="134" t="s">
        <v>200</v>
      </c>
      <c r="AY1408" s="134" t="s">
        <v>227</v>
      </c>
      <c r="AZ1408" s="134" t="s">
        <v>207</v>
      </c>
      <c r="BA1408" s="135">
        <v>1</v>
      </c>
      <c r="BB1408" s="145">
        <v>196660</v>
      </c>
    </row>
    <row r="1409" spans="48:54" x14ac:dyDescent="0.15">
      <c r="AV1409" s="143" t="s">
        <v>190</v>
      </c>
      <c r="AW1409" s="144" t="s">
        <v>146</v>
      </c>
      <c r="AX1409" s="134" t="s">
        <v>200</v>
      </c>
      <c r="AY1409" s="134" t="s">
        <v>227</v>
      </c>
      <c r="AZ1409" s="134" t="s">
        <v>207</v>
      </c>
      <c r="BA1409" s="135">
        <v>0.75</v>
      </c>
      <c r="BB1409" s="145">
        <v>185600</v>
      </c>
    </row>
    <row r="1410" spans="48:54" x14ac:dyDescent="0.15">
      <c r="AV1410" s="143" t="s">
        <v>190</v>
      </c>
      <c r="AW1410" s="144" t="s">
        <v>146</v>
      </c>
      <c r="AX1410" s="134" t="s">
        <v>200</v>
      </c>
      <c r="AY1410" s="134" t="s">
        <v>227</v>
      </c>
      <c r="AZ1410" s="134" t="s">
        <v>207</v>
      </c>
      <c r="BA1410" s="135">
        <v>0.5</v>
      </c>
      <c r="BB1410" s="145">
        <v>172400</v>
      </c>
    </row>
    <row r="1411" spans="48:54" x14ac:dyDescent="0.15">
      <c r="AV1411" s="143" t="s">
        <v>190</v>
      </c>
      <c r="AW1411" s="144" t="s">
        <v>146</v>
      </c>
      <c r="AX1411" s="134" t="s">
        <v>200</v>
      </c>
      <c r="AY1411" s="134" t="s">
        <v>227</v>
      </c>
      <c r="AZ1411" s="134" t="s">
        <v>225</v>
      </c>
      <c r="BA1411" s="135">
        <v>1</v>
      </c>
      <c r="BB1411" s="145">
        <v>235990</v>
      </c>
    </row>
    <row r="1412" spans="48:54" x14ac:dyDescent="0.15">
      <c r="AV1412" s="143" t="s">
        <v>190</v>
      </c>
      <c r="AW1412" s="144" t="s">
        <v>146</v>
      </c>
      <c r="AX1412" s="134" t="s">
        <v>200</v>
      </c>
      <c r="AY1412" s="134" t="s">
        <v>227</v>
      </c>
      <c r="AZ1412" s="134" t="s">
        <v>225</v>
      </c>
      <c r="BA1412" s="135">
        <v>0.75</v>
      </c>
      <c r="BB1412" s="145">
        <v>222730</v>
      </c>
    </row>
    <row r="1413" spans="48:54" x14ac:dyDescent="0.15">
      <c r="AV1413" s="143" t="s">
        <v>190</v>
      </c>
      <c r="AW1413" s="144" t="s">
        <v>146</v>
      </c>
      <c r="AX1413" s="134" t="s">
        <v>200</v>
      </c>
      <c r="AY1413" s="134" t="s">
        <v>227</v>
      </c>
      <c r="AZ1413" s="134" t="s">
        <v>225</v>
      </c>
      <c r="BA1413" s="135">
        <v>0.5</v>
      </c>
      <c r="BB1413" s="145">
        <v>206880</v>
      </c>
    </row>
    <row r="1414" spans="48:54" x14ac:dyDescent="0.15">
      <c r="AV1414" s="143" t="s">
        <v>190</v>
      </c>
      <c r="AW1414" s="144" t="s">
        <v>146</v>
      </c>
      <c r="AX1414" s="134" t="s">
        <v>201</v>
      </c>
      <c r="AY1414" s="134" t="s">
        <v>227</v>
      </c>
      <c r="AZ1414" s="134" t="s">
        <v>207</v>
      </c>
      <c r="BA1414" s="135">
        <v>1</v>
      </c>
      <c r="BB1414" s="145">
        <v>294510</v>
      </c>
    </row>
    <row r="1415" spans="48:54" x14ac:dyDescent="0.15">
      <c r="AV1415" s="143" t="s">
        <v>190</v>
      </c>
      <c r="AW1415" s="144" t="s">
        <v>146</v>
      </c>
      <c r="AX1415" s="134" t="s">
        <v>201</v>
      </c>
      <c r="AY1415" s="134" t="s">
        <v>227</v>
      </c>
      <c r="AZ1415" s="134" t="s">
        <v>207</v>
      </c>
      <c r="BA1415" s="135">
        <v>0.75</v>
      </c>
      <c r="BB1415" s="145">
        <v>271890</v>
      </c>
    </row>
    <row r="1416" spans="48:54" x14ac:dyDescent="0.15">
      <c r="AV1416" s="143" t="s">
        <v>190</v>
      </c>
      <c r="AW1416" s="144" t="s">
        <v>146</v>
      </c>
      <c r="AX1416" s="134" t="s">
        <v>201</v>
      </c>
      <c r="AY1416" s="134" t="s">
        <v>227</v>
      </c>
      <c r="AZ1416" s="134" t="s">
        <v>207</v>
      </c>
      <c r="BA1416" s="135">
        <v>0.5</v>
      </c>
      <c r="BB1416" s="145">
        <v>247460</v>
      </c>
    </row>
    <row r="1417" spans="48:54" x14ac:dyDescent="0.15">
      <c r="AV1417" s="143" t="s">
        <v>190</v>
      </c>
      <c r="AW1417" s="144" t="s">
        <v>146</v>
      </c>
      <c r="AX1417" s="134" t="s">
        <v>201</v>
      </c>
      <c r="AY1417" s="134" t="s">
        <v>227</v>
      </c>
      <c r="AZ1417" s="134" t="s">
        <v>225</v>
      </c>
      <c r="BA1417" s="135">
        <v>1</v>
      </c>
      <c r="BB1417" s="145">
        <v>353400</v>
      </c>
    </row>
    <row r="1418" spans="48:54" x14ac:dyDescent="0.15">
      <c r="AV1418" s="143" t="s">
        <v>190</v>
      </c>
      <c r="AW1418" s="144" t="s">
        <v>146</v>
      </c>
      <c r="AX1418" s="134" t="s">
        <v>201</v>
      </c>
      <c r="AY1418" s="134" t="s">
        <v>227</v>
      </c>
      <c r="AZ1418" s="134" t="s">
        <v>225</v>
      </c>
      <c r="BA1418" s="135">
        <v>0.75</v>
      </c>
      <c r="BB1418" s="145">
        <v>326260</v>
      </c>
    </row>
    <row r="1419" spans="48:54" x14ac:dyDescent="0.15">
      <c r="AV1419" s="143" t="s">
        <v>190</v>
      </c>
      <c r="AW1419" s="144" t="s">
        <v>146</v>
      </c>
      <c r="AX1419" s="134" t="s">
        <v>201</v>
      </c>
      <c r="AY1419" s="134" t="s">
        <v>227</v>
      </c>
      <c r="AZ1419" s="134" t="s">
        <v>225</v>
      </c>
      <c r="BA1419" s="135">
        <v>0.5</v>
      </c>
      <c r="BB1419" s="145">
        <v>296950</v>
      </c>
    </row>
    <row r="1420" spans="48:54" x14ac:dyDescent="0.15">
      <c r="AV1420" s="143" t="s">
        <v>190</v>
      </c>
      <c r="AW1420" s="144" t="s">
        <v>147</v>
      </c>
      <c r="AX1420" s="134" t="s">
        <v>198</v>
      </c>
      <c r="AY1420" s="134" t="s">
        <v>227</v>
      </c>
      <c r="AZ1420" s="134" t="s">
        <v>207</v>
      </c>
      <c r="BA1420" s="135">
        <v>1</v>
      </c>
      <c r="BB1420" s="145">
        <v>93000</v>
      </c>
    </row>
    <row r="1421" spans="48:54" x14ac:dyDescent="0.15">
      <c r="AV1421" s="143" t="s">
        <v>190</v>
      </c>
      <c r="AW1421" s="144" t="s">
        <v>147</v>
      </c>
      <c r="AX1421" s="134" t="s">
        <v>198</v>
      </c>
      <c r="AY1421" s="134" t="s">
        <v>227</v>
      </c>
      <c r="AZ1421" s="134" t="s">
        <v>207</v>
      </c>
      <c r="BA1421" s="135">
        <v>0.75</v>
      </c>
      <c r="BB1421" s="145">
        <v>89860</v>
      </c>
    </row>
    <row r="1422" spans="48:54" x14ac:dyDescent="0.15">
      <c r="AV1422" s="143" t="s">
        <v>190</v>
      </c>
      <c r="AW1422" s="144" t="s">
        <v>147</v>
      </c>
      <c r="AX1422" s="134" t="s">
        <v>198</v>
      </c>
      <c r="AY1422" s="134" t="s">
        <v>227</v>
      </c>
      <c r="AZ1422" s="134" t="s">
        <v>207</v>
      </c>
      <c r="BA1422" s="135">
        <v>0.5</v>
      </c>
      <c r="BB1422" s="145">
        <v>86140</v>
      </c>
    </row>
    <row r="1423" spans="48:54" x14ac:dyDescent="0.15">
      <c r="AV1423" s="143" t="s">
        <v>190</v>
      </c>
      <c r="AW1423" s="144" t="s">
        <v>147</v>
      </c>
      <c r="AX1423" s="134" t="s">
        <v>198</v>
      </c>
      <c r="AY1423" s="134" t="s">
        <v>227</v>
      </c>
      <c r="AZ1423" s="134" t="s">
        <v>225</v>
      </c>
      <c r="BA1423" s="135">
        <v>1</v>
      </c>
      <c r="BB1423" s="145">
        <v>111590</v>
      </c>
    </row>
    <row r="1424" spans="48:54" x14ac:dyDescent="0.15">
      <c r="AV1424" s="143" t="s">
        <v>190</v>
      </c>
      <c r="AW1424" s="144" t="s">
        <v>147</v>
      </c>
      <c r="AX1424" s="134" t="s">
        <v>198</v>
      </c>
      <c r="AY1424" s="134" t="s">
        <v>227</v>
      </c>
      <c r="AZ1424" s="134" t="s">
        <v>225</v>
      </c>
      <c r="BA1424" s="135">
        <v>0.75</v>
      </c>
      <c r="BB1424" s="145">
        <v>107840</v>
      </c>
    </row>
    <row r="1425" spans="48:54" x14ac:dyDescent="0.15">
      <c r="AV1425" s="143" t="s">
        <v>190</v>
      </c>
      <c r="AW1425" s="144" t="s">
        <v>147</v>
      </c>
      <c r="AX1425" s="134" t="s">
        <v>198</v>
      </c>
      <c r="AY1425" s="134" t="s">
        <v>227</v>
      </c>
      <c r="AZ1425" s="134" t="s">
        <v>225</v>
      </c>
      <c r="BA1425" s="135">
        <v>0.5</v>
      </c>
      <c r="BB1425" s="145">
        <v>103360</v>
      </c>
    </row>
    <row r="1426" spans="48:54" x14ac:dyDescent="0.15">
      <c r="AV1426" s="143" t="s">
        <v>190</v>
      </c>
      <c r="AW1426" s="144" t="s">
        <v>147</v>
      </c>
      <c r="AX1426" s="134" t="s">
        <v>199</v>
      </c>
      <c r="AY1426" s="134" t="s">
        <v>227</v>
      </c>
      <c r="AZ1426" s="134" t="s">
        <v>207</v>
      </c>
      <c r="BA1426" s="135">
        <v>1</v>
      </c>
      <c r="BB1426" s="145">
        <v>102690</v>
      </c>
    </row>
    <row r="1427" spans="48:54" x14ac:dyDescent="0.15">
      <c r="AV1427" s="143" t="s">
        <v>190</v>
      </c>
      <c r="AW1427" s="144" t="s">
        <v>147</v>
      </c>
      <c r="AX1427" s="134" t="s">
        <v>199</v>
      </c>
      <c r="AY1427" s="134" t="s">
        <v>227</v>
      </c>
      <c r="AZ1427" s="134" t="s">
        <v>207</v>
      </c>
      <c r="BA1427" s="135">
        <v>0.75</v>
      </c>
      <c r="BB1427" s="145">
        <v>98380</v>
      </c>
    </row>
    <row r="1428" spans="48:54" x14ac:dyDescent="0.15">
      <c r="AV1428" s="143" t="s">
        <v>190</v>
      </c>
      <c r="AW1428" s="144" t="s">
        <v>147</v>
      </c>
      <c r="AX1428" s="134" t="s">
        <v>199</v>
      </c>
      <c r="AY1428" s="134" t="s">
        <v>227</v>
      </c>
      <c r="AZ1428" s="134" t="s">
        <v>207</v>
      </c>
      <c r="BA1428" s="135">
        <v>0.5</v>
      </c>
      <c r="BB1428" s="145">
        <v>93500</v>
      </c>
    </row>
    <row r="1429" spans="48:54" x14ac:dyDescent="0.15">
      <c r="AV1429" s="143" t="s">
        <v>190</v>
      </c>
      <c r="AW1429" s="144" t="s">
        <v>147</v>
      </c>
      <c r="AX1429" s="134" t="s">
        <v>199</v>
      </c>
      <c r="AY1429" s="134" t="s">
        <v>227</v>
      </c>
      <c r="AZ1429" s="134" t="s">
        <v>225</v>
      </c>
      <c r="BA1429" s="135">
        <v>1</v>
      </c>
      <c r="BB1429" s="145">
        <v>123220</v>
      </c>
    </row>
    <row r="1430" spans="48:54" x14ac:dyDescent="0.15">
      <c r="AV1430" s="143" t="s">
        <v>190</v>
      </c>
      <c r="AW1430" s="144" t="s">
        <v>147</v>
      </c>
      <c r="AX1430" s="134" t="s">
        <v>199</v>
      </c>
      <c r="AY1430" s="134" t="s">
        <v>227</v>
      </c>
      <c r="AZ1430" s="134" t="s">
        <v>225</v>
      </c>
      <c r="BA1430" s="135">
        <v>0.75</v>
      </c>
      <c r="BB1430" s="145">
        <v>118040</v>
      </c>
    </row>
    <row r="1431" spans="48:54" x14ac:dyDescent="0.15">
      <c r="AV1431" s="143" t="s">
        <v>190</v>
      </c>
      <c r="AW1431" s="144" t="s">
        <v>147</v>
      </c>
      <c r="AX1431" s="134" t="s">
        <v>199</v>
      </c>
      <c r="AY1431" s="134" t="s">
        <v>227</v>
      </c>
      <c r="AZ1431" s="134" t="s">
        <v>225</v>
      </c>
      <c r="BA1431" s="135">
        <v>0.5</v>
      </c>
      <c r="BB1431" s="145">
        <v>112200</v>
      </c>
    </row>
    <row r="1432" spans="48:54" x14ac:dyDescent="0.15">
      <c r="AV1432" s="143" t="s">
        <v>190</v>
      </c>
      <c r="AW1432" s="144" t="s">
        <v>147</v>
      </c>
      <c r="AX1432" s="134" t="s">
        <v>200</v>
      </c>
      <c r="AY1432" s="134" t="s">
        <v>227</v>
      </c>
      <c r="AZ1432" s="134" t="s">
        <v>207</v>
      </c>
      <c r="BA1432" s="135">
        <v>1</v>
      </c>
      <c r="BB1432" s="145">
        <v>174680</v>
      </c>
    </row>
    <row r="1433" spans="48:54" x14ac:dyDescent="0.15">
      <c r="AV1433" s="143" t="s">
        <v>190</v>
      </c>
      <c r="AW1433" s="144" t="s">
        <v>147</v>
      </c>
      <c r="AX1433" s="134" t="s">
        <v>200</v>
      </c>
      <c r="AY1433" s="134" t="s">
        <v>227</v>
      </c>
      <c r="AZ1433" s="134" t="s">
        <v>207</v>
      </c>
      <c r="BA1433" s="135">
        <v>0.75</v>
      </c>
      <c r="BB1433" s="145">
        <v>162410</v>
      </c>
    </row>
    <row r="1434" spans="48:54" x14ac:dyDescent="0.15">
      <c r="AV1434" s="143" t="s">
        <v>190</v>
      </c>
      <c r="AW1434" s="144" t="s">
        <v>147</v>
      </c>
      <c r="AX1434" s="134" t="s">
        <v>200</v>
      </c>
      <c r="AY1434" s="134" t="s">
        <v>227</v>
      </c>
      <c r="AZ1434" s="134" t="s">
        <v>207</v>
      </c>
      <c r="BA1434" s="135">
        <v>0.5</v>
      </c>
      <c r="BB1434" s="145">
        <v>149590</v>
      </c>
    </row>
    <row r="1435" spans="48:54" x14ac:dyDescent="0.15">
      <c r="AV1435" s="143" t="s">
        <v>190</v>
      </c>
      <c r="AW1435" s="144" t="s">
        <v>147</v>
      </c>
      <c r="AX1435" s="134" t="s">
        <v>200</v>
      </c>
      <c r="AY1435" s="134" t="s">
        <v>227</v>
      </c>
      <c r="AZ1435" s="134" t="s">
        <v>225</v>
      </c>
      <c r="BA1435" s="135">
        <v>1</v>
      </c>
      <c r="BB1435" s="145">
        <v>209620</v>
      </c>
    </row>
    <row r="1436" spans="48:54" x14ac:dyDescent="0.15">
      <c r="AV1436" s="143" t="s">
        <v>190</v>
      </c>
      <c r="AW1436" s="144" t="s">
        <v>147</v>
      </c>
      <c r="AX1436" s="134" t="s">
        <v>200</v>
      </c>
      <c r="AY1436" s="134" t="s">
        <v>227</v>
      </c>
      <c r="AZ1436" s="134" t="s">
        <v>225</v>
      </c>
      <c r="BA1436" s="135">
        <v>0.75</v>
      </c>
      <c r="BB1436" s="145">
        <v>194890</v>
      </c>
    </row>
    <row r="1437" spans="48:54" x14ac:dyDescent="0.15">
      <c r="AV1437" s="143" t="s">
        <v>190</v>
      </c>
      <c r="AW1437" s="144" t="s">
        <v>147</v>
      </c>
      <c r="AX1437" s="134" t="s">
        <v>200</v>
      </c>
      <c r="AY1437" s="134" t="s">
        <v>227</v>
      </c>
      <c r="AZ1437" s="134" t="s">
        <v>225</v>
      </c>
      <c r="BA1437" s="135">
        <v>0.5</v>
      </c>
      <c r="BB1437" s="145">
        <v>179510</v>
      </c>
    </row>
    <row r="1438" spans="48:54" x14ac:dyDescent="0.15">
      <c r="AV1438" s="143" t="s">
        <v>190</v>
      </c>
      <c r="AW1438" s="144" t="s">
        <v>147</v>
      </c>
      <c r="AX1438" s="134" t="s">
        <v>201</v>
      </c>
      <c r="AY1438" s="134" t="s">
        <v>227</v>
      </c>
      <c r="AZ1438" s="134" t="s">
        <v>207</v>
      </c>
      <c r="BA1438" s="135">
        <v>1</v>
      </c>
      <c r="BB1438" s="145">
        <v>272530</v>
      </c>
    </row>
    <row r="1439" spans="48:54" x14ac:dyDescent="0.15">
      <c r="AV1439" s="143" t="s">
        <v>190</v>
      </c>
      <c r="AW1439" s="144" t="s">
        <v>147</v>
      </c>
      <c r="AX1439" s="134" t="s">
        <v>201</v>
      </c>
      <c r="AY1439" s="134" t="s">
        <v>227</v>
      </c>
      <c r="AZ1439" s="134" t="s">
        <v>207</v>
      </c>
      <c r="BA1439" s="135">
        <v>0.75</v>
      </c>
      <c r="BB1439" s="145">
        <v>248700</v>
      </c>
    </row>
    <row r="1440" spans="48:54" x14ac:dyDescent="0.15">
      <c r="AV1440" s="143" t="s">
        <v>190</v>
      </c>
      <c r="AW1440" s="144" t="s">
        <v>147</v>
      </c>
      <c r="AX1440" s="134" t="s">
        <v>201</v>
      </c>
      <c r="AY1440" s="134" t="s">
        <v>227</v>
      </c>
      <c r="AZ1440" s="134" t="s">
        <v>207</v>
      </c>
      <c r="BA1440" s="135">
        <v>0.5</v>
      </c>
      <c r="BB1440" s="145">
        <v>224660</v>
      </c>
    </row>
    <row r="1441" spans="48:54" x14ac:dyDescent="0.15">
      <c r="AV1441" s="143" t="s">
        <v>190</v>
      </c>
      <c r="AW1441" s="144" t="s">
        <v>147</v>
      </c>
      <c r="AX1441" s="134" t="s">
        <v>201</v>
      </c>
      <c r="AY1441" s="134" t="s">
        <v>227</v>
      </c>
      <c r="AZ1441" s="134" t="s">
        <v>225</v>
      </c>
      <c r="BA1441" s="135">
        <v>1</v>
      </c>
      <c r="BB1441" s="145">
        <v>327040</v>
      </c>
    </row>
    <row r="1442" spans="48:54" x14ac:dyDescent="0.15">
      <c r="AV1442" s="143" t="s">
        <v>190</v>
      </c>
      <c r="AW1442" s="144" t="s">
        <v>147</v>
      </c>
      <c r="AX1442" s="134" t="s">
        <v>201</v>
      </c>
      <c r="AY1442" s="134" t="s">
        <v>227</v>
      </c>
      <c r="AZ1442" s="134" t="s">
        <v>225</v>
      </c>
      <c r="BA1442" s="135">
        <v>0.75</v>
      </c>
      <c r="BB1442" s="145">
        <v>298430</v>
      </c>
    </row>
    <row r="1443" spans="48:54" x14ac:dyDescent="0.15">
      <c r="AV1443" s="143" t="s">
        <v>190</v>
      </c>
      <c r="AW1443" s="144" t="s">
        <v>147</v>
      </c>
      <c r="AX1443" s="134" t="s">
        <v>201</v>
      </c>
      <c r="AY1443" s="134" t="s">
        <v>227</v>
      </c>
      <c r="AZ1443" s="134" t="s">
        <v>225</v>
      </c>
      <c r="BA1443" s="135">
        <v>0.5</v>
      </c>
      <c r="BB1443" s="145">
        <v>269590</v>
      </c>
    </row>
    <row r="1444" spans="48:54" x14ac:dyDescent="0.15">
      <c r="AV1444" s="143" t="s">
        <v>190</v>
      </c>
      <c r="AW1444" s="144" t="s">
        <v>148</v>
      </c>
      <c r="AX1444" s="134" t="s">
        <v>198</v>
      </c>
      <c r="AY1444" s="134" t="s">
        <v>227</v>
      </c>
      <c r="AZ1444" s="134" t="s">
        <v>207</v>
      </c>
      <c r="BA1444" s="135">
        <v>1</v>
      </c>
      <c r="BB1444" s="145">
        <v>89680</v>
      </c>
    </row>
    <row r="1445" spans="48:54" x14ac:dyDescent="0.15">
      <c r="AV1445" s="143" t="s">
        <v>190</v>
      </c>
      <c r="AW1445" s="144" t="s">
        <v>148</v>
      </c>
      <c r="AX1445" s="134" t="s">
        <v>198</v>
      </c>
      <c r="AY1445" s="134" t="s">
        <v>227</v>
      </c>
      <c r="AZ1445" s="134" t="s">
        <v>207</v>
      </c>
      <c r="BA1445" s="135">
        <v>0.75</v>
      </c>
      <c r="BB1445" s="145">
        <v>86540</v>
      </c>
    </row>
    <row r="1446" spans="48:54" x14ac:dyDescent="0.15">
      <c r="AV1446" s="143" t="s">
        <v>190</v>
      </c>
      <c r="AW1446" s="144" t="s">
        <v>148</v>
      </c>
      <c r="AX1446" s="134" t="s">
        <v>198</v>
      </c>
      <c r="AY1446" s="134" t="s">
        <v>227</v>
      </c>
      <c r="AZ1446" s="134" t="s">
        <v>207</v>
      </c>
      <c r="BA1446" s="135">
        <v>0.5</v>
      </c>
      <c r="BB1446" s="145">
        <v>83200</v>
      </c>
    </row>
    <row r="1447" spans="48:54" x14ac:dyDescent="0.15">
      <c r="AV1447" s="143" t="s">
        <v>190</v>
      </c>
      <c r="AW1447" s="144" t="s">
        <v>148</v>
      </c>
      <c r="AX1447" s="134" t="s">
        <v>198</v>
      </c>
      <c r="AY1447" s="134" t="s">
        <v>227</v>
      </c>
      <c r="AZ1447" s="134" t="s">
        <v>225</v>
      </c>
      <c r="BA1447" s="135">
        <v>1</v>
      </c>
      <c r="BB1447" s="145">
        <v>107620</v>
      </c>
    </row>
    <row r="1448" spans="48:54" x14ac:dyDescent="0.15">
      <c r="AV1448" s="143" t="s">
        <v>190</v>
      </c>
      <c r="AW1448" s="144" t="s">
        <v>148</v>
      </c>
      <c r="AX1448" s="134" t="s">
        <v>198</v>
      </c>
      <c r="AY1448" s="134" t="s">
        <v>227</v>
      </c>
      <c r="AZ1448" s="134" t="s">
        <v>225</v>
      </c>
      <c r="BA1448" s="135">
        <v>0.75</v>
      </c>
      <c r="BB1448" s="145">
        <v>103840</v>
      </c>
    </row>
    <row r="1449" spans="48:54" x14ac:dyDescent="0.15">
      <c r="AV1449" s="143" t="s">
        <v>190</v>
      </c>
      <c r="AW1449" s="144" t="s">
        <v>148</v>
      </c>
      <c r="AX1449" s="134" t="s">
        <v>198</v>
      </c>
      <c r="AY1449" s="134" t="s">
        <v>227</v>
      </c>
      <c r="AZ1449" s="134" t="s">
        <v>225</v>
      </c>
      <c r="BA1449" s="135">
        <v>0.5</v>
      </c>
      <c r="BB1449" s="145">
        <v>99830</v>
      </c>
    </row>
    <row r="1450" spans="48:54" x14ac:dyDescent="0.15">
      <c r="AV1450" s="143" t="s">
        <v>190</v>
      </c>
      <c r="AW1450" s="144" t="s">
        <v>148</v>
      </c>
      <c r="AX1450" s="134" t="s">
        <v>199</v>
      </c>
      <c r="AY1450" s="134" t="s">
        <v>227</v>
      </c>
      <c r="AZ1450" s="134" t="s">
        <v>207</v>
      </c>
      <c r="BA1450" s="135">
        <v>1</v>
      </c>
      <c r="BB1450" s="145">
        <v>99360</v>
      </c>
    </row>
    <row r="1451" spans="48:54" x14ac:dyDescent="0.15">
      <c r="AV1451" s="143" t="s">
        <v>190</v>
      </c>
      <c r="AW1451" s="144" t="s">
        <v>148</v>
      </c>
      <c r="AX1451" s="134" t="s">
        <v>199</v>
      </c>
      <c r="AY1451" s="134" t="s">
        <v>227</v>
      </c>
      <c r="AZ1451" s="134" t="s">
        <v>207</v>
      </c>
      <c r="BA1451" s="135">
        <v>0.75</v>
      </c>
      <c r="BB1451" s="145">
        <v>95060</v>
      </c>
    </row>
    <row r="1452" spans="48:54" x14ac:dyDescent="0.15">
      <c r="AV1452" s="143" t="s">
        <v>190</v>
      </c>
      <c r="AW1452" s="144" t="s">
        <v>148</v>
      </c>
      <c r="AX1452" s="134" t="s">
        <v>199</v>
      </c>
      <c r="AY1452" s="134" t="s">
        <v>227</v>
      </c>
      <c r="AZ1452" s="134" t="s">
        <v>207</v>
      </c>
      <c r="BA1452" s="135">
        <v>0.5</v>
      </c>
      <c r="BB1452" s="145">
        <v>90560</v>
      </c>
    </row>
    <row r="1453" spans="48:54" x14ac:dyDescent="0.15">
      <c r="AV1453" s="143" t="s">
        <v>190</v>
      </c>
      <c r="AW1453" s="144" t="s">
        <v>148</v>
      </c>
      <c r="AX1453" s="134" t="s">
        <v>199</v>
      </c>
      <c r="AY1453" s="134" t="s">
        <v>227</v>
      </c>
      <c r="AZ1453" s="134" t="s">
        <v>225</v>
      </c>
      <c r="BA1453" s="135">
        <v>1</v>
      </c>
      <c r="BB1453" s="145">
        <v>119230</v>
      </c>
    </row>
    <row r="1454" spans="48:54" x14ac:dyDescent="0.15">
      <c r="AV1454" s="143" t="s">
        <v>190</v>
      </c>
      <c r="AW1454" s="144" t="s">
        <v>148</v>
      </c>
      <c r="AX1454" s="134" t="s">
        <v>199</v>
      </c>
      <c r="AY1454" s="134" t="s">
        <v>227</v>
      </c>
      <c r="AZ1454" s="134" t="s">
        <v>225</v>
      </c>
      <c r="BA1454" s="135">
        <v>0.75</v>
      </c>
      <c r="BB1454" s="145">
        <v>114060</v>
      </c>
    </row>
    <row r="1455" spans="48:54" x14ac:dyDescent="0.15">
      <c r="AV1455" s="143" t="s">
        <v>190</v>
      </c>
      <c r="AW1455" s="144" t="s">
        <v>148</v>
      </c>
      <c r="AX1455" s="134" t="s">
        <v>199</v>
      </c>
      <c r="AY1455" s="134" t="s">
        <v>227</v>
      </c>
      <c r="AZ1455" s="134" t="s">
        <v>225</v>
      </c>
      <c r="BA1455" s="135">
        <v>0.5</v>
      </c>
      <c r="BB1455" s="145">
        <v>108670</v>
      </c>
    </row>
    <row r="1456" spans="48:54" x14ac:dyDescent="0.15">
      <c r="AV1456" s="143" t="s">
        <v>190</v>
      </c>
      <c r="AW1456" s="144" t="s">
        <v>148</v>
      </c>
      <c r="AX1456" s="134" t="s">
        <v>200</v>
      </c>
      <c r="AY1456" s="134" t="s">
        <v>227</v>
      </c>
      <c r="AZ1456" s="134" t="s">
        <v>207</v>
      </c>
      <c r="BA1456" s="135">
        <v>1</v>
      </c>
      <c r="BB1456" s="145">
        <v>171360</v>
      </c>
    </row>
    <row r="1457" spans="48:54" x14ac:dyDescent="0.15">
      <c r="AV1457" s="143" t="s">
        <v>190</v>
      </c>
      <c r="AW1457" s="144" t="s">
        <v>148</v>
      </c>
      <c r="AX1457" s="134" t="s">
        <v>200</v>
      </c>
      <c r="AY1457" s="134" t="s">
        <v>227</v>
      </c>
      <c r="AZ1457" s="134" t="s">
        <v>207</v>
      </c>
      <c r="BA1457" s="135">
        <v>0.75</v>
      </c>
      <c r="BB1457" s="145">
        <v>159090</v>
      </c>
    </row>
    <row r="1458" spans="48:54" x14ac:dyDescent="0.15">
      <c r="AV1458" s="143" t="s">
        <v>190</v>
      </c>
      <c r="AW1458" s="144" t="s">
        <v>148</v>
      </c>
      <c r="AX1458" s="134" t="s">
        <v>200</v>
      </c>
      <c r="AY1458" s="134" t="s">
        <v>227</v>
      </c>
      <c r="AZ1458" s="134" t="s">
        <v>207</v>
      </c>
      <c r="BA1458" s="135">
        <v>0.5</v>
      </c>
      <c r="BB1458" s="145">
        <v>146660</v>
      </c>
    </row>
    <row r="1459" spans="48:54" x14ac:dyDescent="0.15">
      <c r="AV1459" s="143" t="s">
        <v>190</v>
      </c>
      <c r="AW1459" s="144" t="s">
        <v>148</v>
      </c>
      <c r="AX1459" s="134" t="s">
        <v>200</v>
      </c>
      <c r="AY1459" s="134" t="s">
        <v>227</v>
      </c>
      <c r="AZ1459" s="134" t="s">
        <v>225</v>
      </c>
      <c r="BA1459" s="135">
        <v>1</v>
      </c>
      <c r="BB1459" s="145">
        <v>205630</v>
      </c>
    </row>
    <row r="1460" spans="48:54" x14ac:dyDescent="0.15">
      <c r="AV1460" s="143" t="s">
        <v>190</v>
      </c>
      <c r="AW1460" s="144" t="s">
        <v>148</v>
      </c>
      <c r="AX1460" s="134" t="s">
        <v>200</v>
      </c>
      <c r="AY1460" s="134" t="s">
        <v>227</v>
      </c>
      <c r="AZ1460" s="134" t="s">
        <v>225</v>
      </c>
      <c r="BA1460" s="135">
        <v>0.75</v>
      </c>
      <c r="BB1460" s="145">
        <v>190920</v>
      </c>
    </row>
    <row r="1461" spans="48:54" x14ac:dyDescent="0.15">
      <c r="AV1461" s="143" t="s">
        <v>190</v>
      </c>
      <c r="AW1461" s="144" t="s">
        <v>148</v>
      </c>
      <c r="AX1461" s="134" t="s">
        <v>200</v>
      </c>
      <c r="AY1461" s="134" t="s">
        <v>227</v>
      </c>
      <c r="AZ1461" s="134" t="s">
        <v>225</v>
      </c>
      <c r="BA1461" s="135">
        <v>0.5</v>
      </c>
      <c r="BB1461" s="145">
        <v>175980</v>
      </c>
    </row>
    <row r="1462" spans="48:54" x14ac:dyDescent="0.15">
      <c r="AV1462" s="143" t="s">
        <v>190</v>
      </c>
      <c r="AW1462" s="144" t="s">
        <v>148</v>
      </c>
      <c r="AX1462" s="134" t="s">
        <v>201</v>
      </c>
      <c r="AY1462" s="134" t="s">
        <v>227</v>
      </c>
      <c r="AZ1462" s="134" t="s">
        <v>207</v>
      </c>
      <c r="BA1462" s="135">
        <v>1</v>
      </c>
      <c r="BB1462" s="145">
        <v>269200</v>
      </c>
    </row>
    <row r="1463" spans="48:54" x14ac:dyDescent="0.15">
      <c r="AV1463" s="143" t="s">
        <v>190</v>
      </c>
      <c r="AW1463" s="144" t="s">
        <v>148</v>
      </c>
      <c r="AX1463" s="134" t="s">
        <v>201</v>
      </c>
      <c r="AY1463" s="134" t="s">
        <v>227</v>
      </c>
      <c r="AZ1463" s="134" t="s">
        <v>207</v>
      </c>
      <c r="BA1463" s="135">
        <v>0.75</v>
      </c>
      <c r="BB1463" s="145">
        <v>245370</v>
      </c>
    </row>
    <row r="1464" spans="48:54" x14ac:dyDescent="0.15">
      <c r="AV1464" s="143" t="s">
        <v>190</v>
      </c>
      <c r="AW1464" s="144" t="s">
        <v>148</v>
      </c>
      <c r="AX1464" s="134" t="s">
        <v>201</v>
      </c>
      <c r="AY1464" s="134" t="s">
        <v>227</v>
      </c>
      <c r="AZ1464" s="134" t="s">
        <v>207</v>
      </c>
      <c r="BA1464" s="135">
        <v>0.5</v>
      </c>
      <c r="BB1464" s="145">
        <v>221720</v>
      </c>
    </row>
    <row r="1465" spans="48:54" x14ac:dyDescent="0.15">
      <c r="AV1465" s="143" t="s">
        <v>190</v>
      </c>
      <c r="AW1465" s="144" t="s">
        <v>148</v>
      </c>
      <c r="AX1465" s="134" t="s">
        <v>201</v>
      </c>
      <c r="AY1465" s="134" t="s">
        <v>227</v>
      </c>
      <c r="AZ1465" s="134" t="s">
        <v>225</v>
      </c>
      <c r="BA1465" s="135">
        <v>1</v>
      </c>
      <c r="BB1465" s="145">
        <v>323050</v>
      </c>
    </row>
    <row r="1466" spans="48:54" x14ac:dyDescent="0.15">
      <c r="AV1466" s="143" t="s">
        <v>190</v>
      </c>
      <c r="AW1466" s="144" t="s">
        <v>148</v>
      </c>
      <c r="AX1466" s="134" t="s">
        <v>201</v>
      </c>
      <c r="AY1466" s="134" t="s">
        <v>227</v>
      </c>
      <c r="AZ1466" s="134" t="s">
        <v>225</v>
      </c>
      <c r="BA1466" s="135">
        <v>0.75</v>
      </c>
      <c r="BB1466" s="145">
        <v>294440</v>
      </c>
    </row>
    <row r="1467" spans="48:54" x14ac:dyDescent="0.15">
      <c r="AV1467" s="143" t="s">
        <v>190</v>
      </c>
      <c r="AW1467" s="144" t="s">
        <v>148</v>
      </c>
      <c r="AX1467" s="134" t="s">
        <v>201</v>
      </c>
      <c r="AY1467" s="134" t="s">
        <v>227</v>
      </c>
      <c r="AZ1467" s="134" t="s">
        <v>225</v>
      </c>
      <c r="BA1467" s="135">
        <v>0.5</v>
      </c>
      <c r="BB1467" s="145">
        <v>266050</v>
      </c>
    </row>
    <row r="1468" spans="48:54" x14ac:dyDescent="0.15">
      <c r="AV1468" s="143" t="s">
        <v>190</v>
      </c>
      <c r="AW1468" s="144" t="s">
        <v>149</v>
      </c>
      <c r="AX1468" s="134" t="s">
        <v>198</v>
      </c>
      <c r="AY1468" s="134" t="s">
        <v>227</v>
      </c>
      <c r="AZ1468" s="134" t="s">
        <v>207</v>
      </c>
      <c r="BA1468" s="135">
        <v>1</v>
      </c>
      <c r="BB1468" s="145">
        <v>79050</v>
      </c>
    </row>
    <row r="1469" spans="48:54" x14ac:dyDescent="0.15">
      <c r="AV1469" s="143" t="s">
        <v>190</v>
      </c>
      <c r="AW1469" s="144" t="s">
        <v>149</v>
      </c>
      <c r="AX1469" s="134" t="s">
        <v>198</v>
      </c>
      <c r="AY1469" s="134" t="s">
        <v>227</v>
      </c>
      <c r="AZ1469" s="134" t="s">
        <v>207</v>
      </c>
      <c r="BA1469" s="135">
        <v>0.75</v>
      </c>
      <c r="BB1469" s="145">
        <v>76160</v>
      </c>
    </row>
    <row r="1470" spans="48:54" x14ac:dyDescent="0.15">
      <c r="AV1470" s="143" t="s">
        <v>190</v>
      </c>
      <c r="AW1470" s="144" t="s">
        <v>149</v>
      </c>
      <c r="AX1470" s="134" t="s">
        <v>198</v>
      </c>
      <c r="AY1470" s="134" t="s">
        <v>227</v>
      </c>
      <c r="AZ1470" s="134" t="s">
        <v>207</v>
      </c>
      <c r="BA1470" s="135">
        <v>0.5</v>
      </c>
      <c r="BB1470" s="145">
        <v>73190</v>
      </c>
    </row>
    <row r="1471" spans="48:54" x14ac:dyDescent="0.15">
      <c r="AV1471" s="143" t="s">
        <v>190</v>
      </c>
      <c r="AW1471" s="144" t="s">
        <v>149</v>
      </c>
      <c r="AX1471" s="134" t="s">
        <v>198</v>
      </c>
      <c r="AY1471" s="134" t="s">
        <v>227</v>
      </c>
      <c r="AZ1471" s="134" t="s">
        <v>225</v>
      </c>
      <c r="BA1471" s="135">
        <v>1</v>
      </c>
      <c r="BB1471" s="145">
        <v>94840</v>
      </c>
    </row>
    <row r="1472" spans="48:54" x14ac:dyDescent="0.15">
      <c r="AV1472" s="143" t="s">
        <v>190</v>
      </c>
      <c r="AW1472" s="144" t="s">
        <v>149</v>
      </c>
      <c r="AX1472" s="134" t="s">
        <v>198</v>
      </c>
      <c r="AY1472" s="134" t="s">
        <v>227</v>
      </c>
      <c r="AZ1472" s="134" t="s">
        <v>225</v>
      </c>
      <c r="BA1472" s="135">
        <v>0.75</v>
      </c>
      <c r="BB1472" s="145">
        <v>91380</v>
      </c>
    </row>
    <row r="1473" spans="48:54" x14ac:dyDescent="0.15">
      <c r="AV1473" s="143" t="s">
        <v>190</v>
      </c>
      <c r="AW1473" s="144" t="s">
        <v>149</v>
      </c>
      <c r="AX1473" s="134" t="s">
        <v>198</v>
      </c>
      <c r="AY1473" s="134" t="s">
        <v>227</v>
      </c>
      <c r="AZ1473" s="134" t="s">
        <v>225</v>
      </c>
      <c r="BA1473" s="135">
        <v>0.5</v>
      </c>
      <c r="BB1473" s="145">
        <v>87830</v>
      </c>
    </row>
    <row r="1474" spans="48:54" x14ac:dyDescent="0.15">
      <c r="AV1474" s="143" t="s">
        <v>190</v>
      </c>
      <c r="AW1474" s="144" t="s">
        <v>149</v>
      </c>
      <c r="AX1474" s="134" t="s">
        <v>199</v>
      </c>
      <c r="AY1474" s="134" t="s">
        <v>227</v>
      </c>
      <c r="AZ1474" s="134" t="s">
        <v>207</v>
      </c>
      <c r="BA1474" s="135">
        <v>1</v>
      </c>
      <c r="BB1474" s="145">
        <v>88720</v>
      </c>
    </row>
    <row r="1475" spans="48:54" x14ac:dyDescent="0.15">
      <c r="AV1475" s="143" t="s">
        <v>190</v>
      </c>
      <c r="AW1475" s="144" t="s">
        <v>149</v>
      </c>
      <c r="AX1475" s="134" t="s">
        <v>199</v>
      </c>
      <c r="AY1475" s="134" t="s">
        <v>227</v>
      </c>
      <c r="AZ1475" s="134" t="s">
        <v>207</v>
      </c>
      <c r="BA1475" s="135">
        <v>0.75</v>
      </c>
      <c r="BB1475" s="145">
        <v>84660</v>
      </c>
    </row>
    <row r="1476" spans="48:54" x14ac:dyDescent="0.15">
      <c r="AV1476" s="143" t="s">
        <v>190</v>
      </c>
      <c r="AW1476" s="144" t="s">
        <v>149</v>
      </c>
      <c r="AX1476" s="134" t="s">
        <v>199</v>
      </c>
      <c r="AY1476" s="134" t="s">
        <v>227</v>
      </c>
      <c r="AZ1476" s="134" t="s">
        <v>207</v>
      </c>
      <c r="BA1476" s="135">
        <v>0.5</v>
      </c>
      <c r="BB1476" s="145">
        <v>80560</v>
      </c>
    </row>
    <row r="1477" spans="48:54" x14ac:dyDescent="0.15">
      <c r="AV1477" s="143" t="s">
        <v>190</v>
      </c>
      <c r="AW1477" s="144" t="s">
        <v>149</v>
      </c>
      <c r="AX1477" s="134" t="s">
        <v>199</v>
      </c>
      <c r="AY1477" s="134" t="s">
        <v>227</v>
      </c>
      <c r="AZ1477" s="134" t="s">
        <v>225</v>
      </c>
      <c r="BA1477" s="135">
        <v>1</v>
      </c>
      <c r="BB1477" s="145">
        <v>106460</v>
      </c>
    </row>
    <row r="1478" spans="48:54" x14ac:dyDescent="0.15">
      <c r="AV1478" s="143" t="s">
        <v>190</v>
      </c>
      <c r="AW1478" s="144" t="s">
        <v>149</v>
      </c>
      <c r="AX1478" s="134" t="s">
        <v>199</v>
      </c>
      <c r="AY1478" s="134" t="s">
        <v>227</v>
      </c>
      <c r="AZ1478" s="134" t="s">
        <v>225</v>
      </c>
      <c r="BA1478" s="135">
        <v>0.75</v>
      </c>
      <c r="BB1478" s="145">
        <v>101600</v>
      </c>
    </row>
    <row r="1479" spans="48:54" x14ac:dyDescent="0.15">
      <c r="AV1479" s="143" t="s">
        <v>190</v>
      </c>
      <c r="AW1479" s="144" t="s">
        <v>149</v>
      </c>
      <c r="AX1479" s="134" t="s">
        <v>199</v>
      </c>
      <c r="AY1479" s="134" t="s">
        <v>227</v>
      </c>
      <c r="AZ1479" s="134" t="s">
        <v>225</v>
      </c>
      <c r="BA1479" s="135">
        <v>0.5</v>
      </c>
      <c r="BB1479" s="145">
        <v>96670</v>
      </c>
    </row>
    <row r="1480" spans="48:54" x14ac:dyDescent="0.15">
      <c r="AV1480" s="143" t="s">
        <v>190</v>
      </c>
      <c r="AW1480" s="144" t="s">
        <v>149</v>
      </c>
      <c r="AX1480" s="134" t="s">
        <v>200</v>
      </c>
      <c r="AY1480" s="134" t="s">
        <v>227</v>
      </c>
      <c r="AZ1480" s="134" t="s">
        <v>207</v>
      </c>
      <c r="BA1480" s="135">
        <v>1</v>
      </c>
      <c r="BB1480" s="145">
        <v>160730</v>
      </c>
    </row>
    <row r="1481" spans="48:54" x14ac:dyDescent="0.15">
      <c r="AV1481" s="143" t="s">
        <v>190</v>
      </c>
      <c r="AW1481" s="144" t="s">
        <v>149</v>
      </c>
      <c r="AX1481" s="134" t="s">
        <v>200</v>
      </c>
      <c r="AY1481" s="134" t="s">
        <v>227</v>
      </c>
      <c r="AZ1481" s="134" t="s">
        <v>207</v>
      </c>
      <c r="BA1481" s="135">
        <v>0.75</v>
      </c>
      <c r="BB1481" s="145">
        <v>148710</v>
      </c>
    </row>
    <row r="1482" spans="48:54" x14ac:dyDescent="0.15">
      <c r="AV1482" s="143" t="s">
        <v>190</v>
      </c>
      <c r="AW1482" s="144" t="s">
        <v>149</v>
      </c>
      <c r="AX1482" s="134" t="s">
        <v>200</v>
      </c>
      <c r="AY1482" s="134" t="s">
        <v>227</v>
      </c>
      <c r="AZ1482" s="134" t="s">
        <v>207</v>
      </c>
      <c r="BA1482" s="135">
        <v>0.5</v>
      </c>
      <c r="BB1482" s="145">
        <v>136650</v>
      </c>
    </row>
    <row r="1483" spans="48:54" x14ac:dyDescent="0.15">
      <c r="AV1483" s="143" t="s">
        <v>190</v>
      </c>
      <c r="AW1483" s="144" t="s">
        <v>149</v>
      </c>
      <c r="AX1483" s="134" t="s">
        <v>200</v>
      </c>
      <c r="AY1483" s="134" t="s">
        <v>227</v>
      </c>
      <c r="AZ1483" s="134" t="s">
        <v>225</v>
      </c>
      <c r="BA1483" s="135">
        <v>1</v>
      </c>
      <c r="BB1483" s="145">
        <v>192870</v>
      </c>
    </row>
    <row r="1484" spans="48:54" x14ac:dyDescent="0.15">
      <c r="AV1484" s="143" t="s">
        <v>190</v>
      </c>
      <c r="AW1484" s="144" t="s">
        <v>149</v>
      </c>
      <c r="AX1484" s="134" t="s">
        <v>200</v>
      </c>
      <c r="AY1484" s="134" t="s">
        <v>227</v>
      </c>
      <c r="AZ1484" s="134" t="s">
        <v>225</v>
      </c>
      <c r="BA1484" s="135">
        <v>0.75</v>
      </c>
      <c r="BB1484" s="145">
        <v>178440</v>
      </c>
    </row>
    <row r="1485" spans="48:54" x14ac:dyDescent="0.15">
      <c r="AV1485" s="143" t="s">
        <v>190</v>
      </c>
      <c r="AW1485" s="144" t="s">
        <v>149</v>
      </c>
      <c r="AX1485" s="134" t="s">
        <v>200</v>
      </c>
      <c r="AY1485" s="134" t="s">
        <v>227</v>
      </c>
      <c r="AZ1485" s="134" t="s">
        <v>225</v>
      </c>
      <c r="BA1485" s="135">
        <v>0.5</v>
      </c>
      <c r="BB1485" s="145">
        <v>163980</v>
      </c>
    </row>
    <row r="1486" spans="48:54" x14ac:dyDescent="0.15">
      <c r="AV1486" s="143" t="s">
        <v>190</v>
      </c>
      <c r="AW1486" s="144" t="s">
        <v>149</v>
      </c>
      <c r="AX1486" s="134" t="s">
        <v>201</v>
      </c>
      <c r="AY1486" s="134" t="s">
        <v>227</v>
      </c>
      <c r="AZ1486" s="134" t="s">
        <v>207</v>
      </c>
      <c r="BA1486" s="135">
        <v>1</v>
      </c>
      <c r="BB1486" s="145">
        <v>258570</v>
      </c>
    </row>
    <row r="1487" spans="48:54" x14ac:dyDescent="0.15">
      <c r="AV1487" s="143" t="s">
        <v>190</v>
      </c>
      <c r="AW1487" s="144" t="s">
        <v>149</v>
      </c>
      <c r="AX1487" s="134" t="s">
        <v>201</v>
      </c>
      <c r="AY1487" s="134" t="s">
        <v>227</v>
      </c>
      <c r="AZ1487" s="134" t="s">
        <v>207</v>
      </c>
      <c r="BA1487" s="135">
        <v>0.75</v>
      </c>
      <c r="BB1487" s="145">
        <v>234990</v>
      </c>
    </row>
    <row r="1488" spans="48:54" x14ac:dyDescent="0.15">
      <c r="AV1488" s="143" t="s">
        <v>190</v>
      </c>
      <c r="AW1488" s="144" t="s">
        <v>149</v>
      </c>
      <c r="AX1488" s="134" t="s">
        <v>201</v>
      </c>
      <c r="AY1488" s="134" t="s">
        <v>227</v>
      </c>
      <c r="AZ1488" s="134" t="s">
        <v>207</v>
      </c>
      <c r="BA1488" s="135">
        <v>0.5</v>
      </c>
      <c r="BB1488" s="145">
        <v>211710</v>
      </c>
    </row>
    <row r="1489" spans="48:54" x14ac:dyDescent="0.15">
      <c r="AV1489" s="143" t="s">
        <v>190</v>
      </c>
      <c r="AW1489" s="144" t="s">
        <v>149</v>
      </c>
      <c r="AX1489" s="134" t="s">
        <v>201</v>
      </c>
      <c r="AY1489" s="134" t="s">
        <v>227</v>
      </c>
      <c r="AZ1489" s="134" t="s">
        <v>225</v>
      </c>
      <c r="BA1489" s="135">
        <v>1</v>
      </c>
      <c r="BB1489" s="145">
        <v>310280</v>
      </c>
    </row>
    <row r="1490" spans="48:54" x14ac:dyDescent="0.15">
      <c r="AV1490" s="143" t="s">
        <v>190</v>
      </c>
      <c r="AW1490" s="144" t="s">
        <v>149</v>
      </c>
      <c r="AX1490" s="134" t="s">
        <v>201</v>
      </c>
      <c r="AY1490" s="134" t="s">
        <v>227</v>
      </c>
      <c r="AZ1490" s="134" t="s">
        <v>225</v>
      </c>
      <c r="BA1490" s="135">
        <v>0.75</v>
      </c>
      <c r="BB1490" s="145">
        <v>281990</v>
      </c>
    </row>
    <row r="1491" spans="48:54" x14ac:dyDescent="0.15">
      <c r="AV1491" s="143" t="s">
        <v>190</v>
      </c>
      <c r="AW1491" s="144" t="s">
        <v>149</v>
      </c>
      <c r="AX1491" s="134" t="s">
        <v>201</v>
      </c>
      <c r="AY1491" s="134" t="s">
        <v>227</v>
      </c>
      <c r="AZ1491" s="134" t="s">
        <v>225</v>
      </c>
      <c r="BA1491" s="135">
        <v>0.5</v>
      </c>
      <c r="BB1491" s="145">
        <v>254050</v>
      </c>
    </row>
    <row r="1492" spans="48:54" x14ac:dyDescent="0.15">
      <c r="AV1492" s="143" t="s">
        <v>190</v>
      </c>
      <c r="AW1492" s="144" t="s">
        <v>150</v>
      </c>
      <c r="AX1492" s="134" t="s">
        <v>198</v>
      </c>
      <c r="AY1492" s="134" t="s">
        <v>227</v>
      </c>
      <c r="AZ1492" s="134" t="s">
        <v>207</v>
      </c>
      <c r="BA1492" s="135">
        <v>1</v>
      </c>
      <c r="BB1492" s="145">
        <v>71710</v>
      </c>
    </row>
    <row r="1493" spans="48:54" x14ac:dyDescent="0.15">
      <c r="AV1493" s="143" t="s">
        <v>190</v>
      </c>
      <c r="AW1493" s="144" t="s">
        <v>150</v>
      </c>
      <c r="AX1493" s="134" t="s">
        <v>198</v>
      </c>
      <c r="AY1493" s="134" t="s">
        <v>227</v>
      </c>
      <c r="AZ1493" s="134" t="s">
        <v>207</v>
      </c>
      <c r="BA1493" s="135">
        <v>0.75</v>
      </c>
      <c r="BB1493" s="145">
        <v>68790</v>
      </c>
    </row>
    <row r="1494" spans="48:54" x14ac:dyDescent="0.15">
      <c r="AV1494" s="143" t="s">
        <v>190</v>
      </c>
      <c r="AW1494" s="144" t="s">
        <v>150</v>
      </c>
      <c r="AX1494" s="134" t="s">
        <v>198</v>
      </c>
      <c r="AY1494" s="134" t="s">
        <v>227</v>
      </c>
      <c r="AZ1494" s="134" t="s">
        <v>207</v>
      </c>
      <c r="BA1494" s="135">
        <v>0.5</v>
      </c>
      <c r="BB1494" s="145">
        <v>65910</v>
      </c>
    </row>
    <row r="1495" spans="48:54" x14ac:dyDescent="0.15">
      <c r="AV1495" s="143" t="s">
        <v>190</v>
      </c>
      <c r="AW1495" s="144" t="s">
        <v>150</v>
      </c>
      <c r="AX1495" s="134" t="s">
        <v>198</v>
      </c>
      <c r="AY1495" s="134" t="s">
        <v>227</v>
      </c>
      <c r="AZ1495" s="134" t="s">
        <v>225</v>
      </c>
      <c r="BA1495" s="135">
        <v>1</v>
      </c>
      <c r="BB1495" s="145">
        <v>86050</v>
      </c>
    </row>
    <row r="1496" spans="48:54" x14ac:dyDescent="0.15">
      <c r="AV1496" s="143" t="s">
        <v>190</v>
      </c>
      <c r="AW1496" s="144" t="s">
        <v>150</v>
      </c>
      <c r="AX1496" s="134" t="s">
        <v>198</v>
      </c>
      <c r="AY1496" s="134" t="s">
        <v>227</v>
      </c>
      <c r="AZ1496" s="134" t="s">
        <v>225</v>
      </c>
      <c r="BA1496" s="135">
        <v>0.75</v>
      </c>
      <c r="BB1496" s="145">
        <v>82540</v>
      </c>
    </row>
    <row r="1497" spans="48:54" x14ac:dyDescent="0.15">
      <c r="AV1497" s="143" t="s">
        <v>190</v>
      </c>
      <c r="AW1497" s="144" t="s">
        <v>150</v>
      </c>
      <c r="AX1497" s="134" t="s">
        <v>198</v>
      </c>
      <c r="AY1497" s="134" t="s">
        <v>227</v>
      </c>
      <c r="AZ1497" s="134" t="s">
        <v>225</v>
      </c>
      <c r="BA1497" s="135">
        <v>0.5</v>
      </c>
      <c r="BB1497" s="145">
        <v>79080</v>
      </c>
    </row>
    <row r="1498" spans="48:54" x14ac:dyDescent="0.15">
      <c r="AV1498" s="143" t="s">
        <v>190</v>
      </c>
      <c r="AW1498" s="144" t="s">
        <v>150</v>
      </c>
      <c r="AX1498" s="134" t="s">
        <v>199</v>
      </c>
      <c r="AY1498" s="134" t="s">
        <v>227</v>
      </c>
      <c r="AZ1498" s="134" t="s">
        <v>207</v>
      </c>
      <c r="BA1498" s="135">
        <v>1</v>
      </c>
      <c r="BB1498" s="145">
        <v>81400</v>
      </c>
    </row>
    <row r="1499" spans="48:54" x14ac:dyDescent="0.15">
      <c r="AV1499" s="143" t="s">
        <v>190</v>
      </c>
      <c r="AW1499" s="144" t="s">
        <v>150</v>
      </c>
      <c r="AX1499" s="134" t="s">
        <v>199</v>
      </c>
      <c r="AY1499" s="134" t="s">
        <v>227</v>
      </c>
      <c r="AZ1499" s="134" t="s">
        <v>207</v>
      </c>
      <c r="BA1499" s="135">
        <v>0.75</v>
      </c>
      <c r="BB1499" s="145">
        <v>77300</v>
      </c>
    </row>
    <row r="1500" spans="48:54" x14ac:dyDescent="0.15">
      <c r="AV1500" s="143" t="s">
        <v>190</v>
      </c>
      <c r="AW1500" s="144" t="s">
        <v>150</v>
      </c>
      <c r="AX1500" s="134" t="s">
        <v>199</v>
      </c>
      <c r="AY1500" s="134" t="s">
        <v>227</v>
      </c>
      <c r="AZ1500" s="134" t="s">
        <v>207</v>
      </c>
      <c r="BA1500" s="135">
        <v>0.5</v>
      </c>
      <c r="BB1500" s="145">
        <v>73270</v>
      </c>
    </row>
    <row r="1501" spans="48:54" x14ac:dyDescent="0.15">
      <c r="AV1501" s="143" t="s">
        <v>190</v>
      </c>
      <c r="AW1501" s="144" t="s">
        <v>150</v>
      </c>
      <c r="AX1501" s="134" t="s">
        <v>199</v>
      </c>
      <c r="AY1501" s="134" t="s">
        <v>227</v>
      </c>
      <c r="AZ1501" s="134" t="s">
        <v>225</v>
      </c>
      <c r="BA1501" s="135">
        <v>1</v>
      </c>
      <c r="BB1501" s="145">
        <v>97680</v>
      </c>
    </row>
    <row r="1502" spans="48:54" x14ac:dyDescent="0.15">
      <c r="AV1502" s="143" t="s">
        <v>190</v>
      </c>
      <c r="AW1502" s="144" t="s">
        <v>150</v>
      </c>
      <c r="AX1502" s="134" t="s">
        <v>199</v>
      </c>
      <c r="AY1502" s="134" t="s">
        <v>227</v>
      </c>
      <c r="AZ1502" s="134" t="s">
        <v>225</v>
      </c>
      <c r="BA1502" s="135">
        <v>0.75</v>
      </c>
      <c r="BB1502" s="145">
        <v>92750</v>
      </c>
    </row>
    <row r="1503" spans="48:54" x14ac:dyDescent="0.15">
      <c r="AV1503" s="143" t="s">
        <v>190</v>
      </c>
      <c r="AW1503" s="144" t="s">
        <v>150</v>
      </c>
      <c r="AX1503" s="134" t="s">
        <v>199</v>
      </c>
      <c r="AY1503" s="134" t="s">
        <v>227</v>
      </c>
      <c r="AZ1503" s="134" t="s">
        <v>225</v>
      </c>
      <c r="BA1503" s="135">
        <v>0.5</v>
      </c>
      <c r="BB1503" s="145">
        <v>87920</v>
      </c>
    </row>
    <row r="1504" spans="48:54" x14ac:dyDescent="0.15">
      <c r="AV1504" s="143" t="s">
        <v>190</v>
      </c>
      <c r="AW1504" s="144" t="s">
        <v>150</v>
      </c>
      <c r="AX1504" s="134" t="s">
        <v>200</v>
      </c>
      <c r="AY1504" s="134" t="s">
        <v>227</v>
      </c>
      <c r="AZ1504" s="134" t="s">
        <v>207</v>
      </c>
      <c r="BA1504" s="135">
        <v>1</v>
      </c>
      <c r="BB1504" s="145">
        <v>153400</v>
      </c>
    </row>
    <row r="1505" spans="48:54" x14ac:dyDescent="0.15">
      <c r="AV1505" s="143" t="s">
        <v>190</v>
      </c>
      <c r="AW1505" s="144" t="s">
        <v>150</v>
      </c>
      <c r="AX1505" s="134" t="s">
        <v>200</v>
      </c>
      <c r="AY1505" s="134" t="s">
        <v>227</v>
      </c>
      <c r="AZ1505" s="134" t="s">
        <v>207</v>
      </c>
      <c r="BA1505" s="135">
        <v>0.75</v>
      </c>
      <c r="BB1505" s="145">
        <v>141330</v>
      </c>
    </row>
    <row r="1506" spans="48:54" x14ac:dyDescent="0.15">
      <c r="AV1506" s="143" t="s">
        <v>190</v>
      </c>
      <c r="AW1506" s="144" t="s">
        <v>150</v>
      </c>
      <c r="AX1506" s="134" t="s">
        <v>200</v>
      </c>
      <c r="AY1506" s="134" t="s">
        <v>227</v>
      </c>
      <c r="AZ1506" s="134" t="s">
        <v>207</v>
      </c>
      <c r="BA1506" s="135">
        <v>0.5</v>
      </c>
      <c r="BB1506" s="145">
        <v>129370</v>
      </c>
    </row>
    <row r="1507" spans="48:54" x14ac:dyDescent="0.15">
      <c r="AV1507" s="143" t="s">
        <v>190</v>
      </c>
      <c r="AW1507" s="144" t="s">
        <v>150</v>
      </c>
      <c r="AX1507" s="134" t="s">
        <v>200</v>
      </c>
      <c r="AY1507" s="134" t="s">
        <v>227</v>
      </c>
      <c r="AZ1507" s="134" t="s">
        <v>225</v>
      </c>
      <c r="BA1507" s="135">
        <v>1</v>
      </c>
      <c r="BB1507" s="145">
        <v>184080</v>
      </c>
    </row>
    <row r="1508" spans="48:54" x14ac:dyDescent="0.15">
      <c r="AV1508" s="143" t="s">
        <v>190</v>
      </c>
      <c r="AW1508" s="144" t="s">
        <v>150</v>
      </c>
      <c r="AX1508" s="134" t="s">
        <v>200</v>
      </c>
      <c r="AY1508" s="134" t="s">
        <v>227</v>
      </c>
      <c r="AZ1508" s="134" t="s">
        <v>225</v>
      </c>
      <c r="BA1508" s="135">
        <v>0.75</v>
      </c>
      <c r="BB1508" s="145">
        <v>169600</v>
      </c>
    </row>
    <row r="1509" spans="48:54" x14ac:dyDescent="0.15">
      <c r="AV1509" s="143" t="s">
        <v>190</v>
      </c>
      <c r="AW1509" s="144" t="s">
        <v>150</v>
      </c>
      <c r="AX1509" s="134" t="s">
        <v>200</v>
      </c>
      <c r="AY1509" s="134" t="s">
        <v>227</v>
      </c>
      <c r="AZ1509" s="134" t="s">
        <v>225</v>
      </c>
      <c r="BA1509" s="135">
        <v>0.5</v>
      </c>
      <c r="BB1509" s="145">
        <v>155230</v>
      </c>
    </row>
    <row r="1510" spans="48:54" x14ac:dyDescent="0.15">
      <c r="AV1510" s="143" t="s">
        <v>190</v>
      </c>
      <c r="AW1510" s="144" t="s">
        <v>150</v>
      </c>
      <c r="AX1510" s="134" t="s">
        <v>201</v>
      </c>
      <c r="AY1510" s="134" t="s">
        <v>227</v>
      </c>
      <c r="AZ1510" s="134" t="s">
        <v>207</v>
      </c>
      <c r="BA1510" s="135">
        <v>1</v>
      </c>
      <c r="BB1510" s="145">
        <v>251250</v>
      </c>
    </row>
    <row r="1511" spans="48:54" x14ac:dyDescent="0.15">
      <c r="AV1511" s="143" t="s">
        <v>190</v>
      </c>
      <c r="AW1511" s="144" t="s">
        <v>150</v>
      </c>
      <c r="AX1511" s="134" t="s">
        <v>201</v>
      </c>
      <c r="AY1511" s="134" t="s">
        <v>227</v>
      </c>
      <c r="AZ1511" s="134" t="s">
        <v>207</v>
      </c>
      <c r="BA1511" s="135">
        <v>0.75</v>
      </c>
      <c r="BB1511" s="145">
        <v>227610</v>
      </c>
    </row>
    <row r="1512" spans="48:54" x14ac:dyDescent="0.15">
      <c r="AV1512" s="143" t="s">
        <v>190</v>
      </c>
      <c r="AW1512" s="144" t="s">
        <v>150</v>
      </c>
      <c r="AX1512" s="134" t="s">
        <v>201</v>
      </c>
      <c r="AY1512" s="134" t="s">
        <v>227</v>
      </c>
      <c r="AZ1512" s="134" t="s">
        <v>207</v>
      </c>
      <c r="BA1512" s="135">
        <v>0.5</v>
      </c>
      <c r="BB1512" s="145">
        <v>204430</v>
      </c>
    </row>
    <row r="1513" spans="48:54" x14ac:dyDescent="0.15">
      <c r="AV1513" s="143" t="s">
        <v>190</v>
      </c>
      <c r="AW1513" s="144" t="s">
        <v>150</v>
      </c>
      <c r="AX1513" s="134" t="s">
        <v>201</v>
      </c>
      <c r="AY1513" s="134" t="s">
        <v>227</v>
      </c>
      <c r="AZ1513" s="134" t="s">
        <v>225</v>
      </c>
      <c r="BA1513" s="135">
        <v>1</v>
      </c>
      <c r="BB1513" s="145">
        <v>301510</v>
      </c>
    </row>
    <row r="1514" spans="48:54" x14ac:dyDescent="0.15">
      <c r="AV1514" s="143" t="s">
        <v>190</v>
      </c>
      <c r="AW1514" s="144" t="s">
        <v>150</v>
      </c>
      <c r="AX1514" s="134" t="s">
        <v>201</v>
      </c>
      <c r="AY1514" s="134" t="s">
        <v>227</v>
      </c>
      <c r="AZ1514" s="134" t="s">
        <v>225</v>
      </c>
      <c r="BA1514" s="135">
        <v>0.75</v>
      </c>
      <c r="BB1514" s="145">
        <v>273130</v>
      </c>
    </row>
    <row r="1515" spans="48:54" x14ac:dyDescent="0.15">
      <c r="AV1515" s="143" t="s">
        <v>190</v>
      </c>
      <c r="AW1515" s="144" t="s">
        <v>150</v>
      </c>
      <c r="AX1515" s="134" t="s">
        <v>201</v>
      </c>
      <c r="AY1515" s="134" t="s">
        <v>227</v>
      </c>
      <c r="AZ1515" s="134" t="s">
        <v>225</v>
      </c>
      <c r="BA1515" s="135">
        <v>0.5</v>
      </c>
      <c r="BB1515" s="145">
        <v>245300</v>
      </c>
    </row>
    <row r="1516" spans="48:54" x14ac:dyDescent="0.15">
      <c r="AV1516" s="143" t="s">
        <v>191</v>
      </c>
      <c r="AW1516" s="144" t="s">
        <v>228</v>
      </c>
      <c r="AX1516" s="134" t="s">
        <v>198</v>
      </c>
      <c r="AY1516" s="134" t="s">
        <v>227</v>
      </c>
      <c r="AZ1516" s="134" t="s">
        <v>207</v>
      </c>
      <c r="BA1516" s="135">
        <v>1</v>
      </c>
      <c r="BB1516" s="145">
        <v>180880</v>
      </c>
    </row>
    <row r="1517" spans="48:54" x14ac:dyDescent="0.15">
      <c r="AV1517" s="143" t="s">
        <v>191</v>
      </c>
      <c r="AW1517" s="144" t="s">
        <v>228</v>
      </c>
      <c r="AX1517" s="134" t="s">
        <v>198</v>
      </c>
      <c r="AY1517" s="134" t="s">
        <v>227</v>
      </c>
      <c r="AZ1517" s="134" t="s">
        <v>207</v>
      </c>
      <c r="BA1517" s="135">
        <v>0.75</v>
      </c>
      <c r="BB1517" s="145">
        <v>171850</v>
      </c>
    </row>
    <row r="1518" spans="48:54" x14ac:dyDescent="0.15">
      <c r="AV1518" s="143" t="s">
        <v>191</v>
      </c>
      <c r="AW1518" s="144" t="s">
        <v>228</v>
      </c>
      <c r="AX1518" s="134" t="s">
        <v>198</v>
      </c>
      <c r="AY1518" s="134" t="s">
        <v>227</v>
      </c>
      <c r="AZ1518" s="134" t="s">
        <v>207</v>
      </c>
      <c r="BA1518" s="135">
        <v>0.5</v>
      </c>
      <c r="BB1518" s="145">
        <v>169100</v>
      </c>
    </row>
    <row r="1519" spans="48:54" x14ac:dyDescent="0.15">
      <c r="AV1519" s="143" t="s">
        <v>191</v>
      </c>
      <c r="AW1519" s="144" t="s">
        <v>228</v>
      </c>
      <c r="AX1519" s="134" t="s">
        <v>198</v>
      </c>
      <c r="AY1519" s="134" t="s">
        <v>227</v>
      </c>
      <c r="AZ1519" s="134" t="s">
        <v>225</v>
      </c>
      <c r="BA1519" s="135">
        <v>1</v>
      </c>
      <c r="BB1519" s="145">
        <v>217050</v>
      </c>
    </row>
    <row r="1520" spans="48:54" x14ac:dyDescent="0.15">
      <c r="AV1520" s="143" t="s">
        <v>191</v>
      </c>
      <c r="AW1520" s="144" t="s">
        <v>228</v>
      </c>
      <c r="AX1520" s="134" t="s">
        <v>198</v>
      </c>
      <c r="AY1520" s="134" t="s">
        <v>227</v>
      </c>
      <c r="AZ1520" s="134" t="s">
        <v>225</v>
      </c>
      <c r="BA1520" s="135">
        <v>0.75</v>
      </c>
      <c r="BB1520" s="145">
        <v>206220</v>
      </c>
    </row>
    <row r="1521" spans="48:54" x14ac:dyDescent="0.15">
      <c r="AV1521" s="143" t="s">
        <v>191</v>
      </c>
      <c r="AW1521" s="144" t="s">
        <v>228</v>
      </c>
      <c r="AX1521" s="134" t="s">
        <v>198</v>
      </c>
      <c r="AY1521" s="134" t="s">
        <v>227</v>
      </c>
      <c r="AZ1521" s="134" t="s">
        <v>225</v>
      </c>
      <c r="BA1521" s="135">
        <v>0.5</v>
      </c>
      <c r="BB1521" s="145">
        <v>202920</v>
      </c>
    </row>
    <row r="1522" spans="48:54" x14ac:dyDescent="0.15">
      <c r="AV1522" s="143" t="s">
        <v>191</v>
      </c>
      <c r="AW1522" s="144" t="s">
        <v>228</v>
      </c>
      <c r="AX1522" s="134" t="s">
        <v>199</v>
      </c>
      <c r="AY1522" s="134" t="s">
        <v>227</v>
      </c>
      <c r="AZ1522" s="134" t="s">
        <v>207</v>
      </c>
      <c r="BA1522" s="135">
        <v>1</v>
      </c>
      <c r="BB1522" s="145">
        <v>190560</v>
      </c>
    </row>
    <row r="1523" spans="48:54" x14ac:dyDescent="0.15">
      <c r="AV1523" s="143" t="s">
        <v>191</v>
      </c>
      <c r="AW1523" s="144" t="s">
        <v>228</v>
      </c>
      <c r="AX1523" s="134" t="s">
        <v>199</v>
      </c>
      <c r="AY1523" s="134" t="s">
        <v>227</v>
      </c>
      <c r="AZ1523" s="134" t="s">
        <v>207</v>
      </c>
      <c r="BA1523" s="135">
        <v>0.75</v>
      </c>
      <c r="BB1523" s="145">
        <v>180180</v>
      </c>
    </row>
    <row r="1524" spans="48:54" x14ac:dyDescent="0.15">
      <c r="AV1524" s="143" t="s">
        <v>191</v>
      </c>
      <c r="AW1524" s="144" t="s">
        <v>228</v>
      </c>
      <c r="AX1524" s="134" t="s">
        <v>199</v>
      </c>
      <c r="AY1524" s="134" t="s">
        <v>227</v>
      </c>
      <c r="AZ1524" s="134" t="s">
        <v>207</v>
      </c>
      <c r="BA1524" s="135">
        <v>0.5</v>
      </c>
      <c r="BB1524" s="145">
        <v>176350</v>
      </c>
    </row>
    <row r="1525" spans="48:54" x14ac:dyDescent="0.15">
      <c r="AV1525" s="143" t="s">
        <v>191</v>
      </c>
      <c r="AW1525" s="144" t="s">
        <v>228</v>
      </c>
      <c r="AX1525" s="134" t="s">
        <v>199</v>
      </c>
      <c r="AY1525" s="134" t="s">
        <v>227</v>
      </c>
      <c r="AZ1525" s="134" t="s">
        <v>225</v>
      </c>
      <c r="BA1525" s="135">
        <v>1</v>
      </c>
      <c r="BB1525" s="145">
        <v>228680</v>
      </c>
    </row>
    <row r="1526" spans="48:54" x14ac:dyDescent="0.15">
      <c r="AV1526" s="143" t="s">
        <v>191</v>
      </c>
      <c r="AW1526" s="144" t="s">
        <v>228</v>
      </c>
      <c r="AX1526" s="134" t="s">
        <v>199</v>
      </c>
      <c r="AY1526" s="134" t="s">
        <v>227</v>
      </c>
      <c r="AZ1526" s="134" t="s">
        <v>225</v>
      </c>
      <c r="BA1526" s="135">
        <v>0.75</v>
      </c>
      <c r="BB1526" s="145">
        <v>216210</v>
      </c>
    </row>
    <row r="1527" spans="48:54" x14ac:dyDescent="0.15">
      <c r="AV1527" s="143" t="s">
        <v>191</v>
      </c>
      <c r="AW1527" s="144" t="s">
        <v>228</v>
      </c>
      <c r="AX1527" s="134" t="s">
        <v>199</v>
      </c>
      <c r="AY1527" s="134" t="s">
        <v>227</v>
      </c>
      <c r="AZ1527" s="134" t="s">
        <v>225</v>
      </c>
      <c r="BA1527" s="135">
        <v>0.5</v>
      </c>
      <c r="BB1527" s="145">
        <v>211620</v>
      </c>
    </row>
    <row r="1528" spans="48:54" x14ac:dyDescent="0.15">
      <c r="AV1528" s="143" t="s">
        <v>191</v>
      </c>
      <c r="AW1528" s="144" t="s">
        <v>228</v>
      </c>
      <c r="AX1528" s="134" t="s">
        <v>200</v>
      </c>
      <c r="AY1528" s="134" t="s">
        <v>227</v>
      </c>
      <c r="AZ1528" s="134" t="s">
        <v>207</v>
      </c>
      <c r="BA1528" s="135">
        <v>1</v>
      </c>
      <c r="BB1528" s="145">
        <v>262420</v>
      </c>
    </row>
    <row r="1529" spans="48:54" x14ac:dyDescent="0.15">
      <c r="AV1529" s="143" t="s">
        <v>191</v>
      </c>
      <c r="AW1529" s="144" t="s">
        <v>228</v>
      </c>
      <c r="AX1529" s="134" t="s">
        <v>200</v>
      </c>
      <c r="AY1529" s="134" t="s">
        <v>227</v>
      </c>
      <c r="AZ1529" s="134" t="s">
        <v>207</v>
      </c>
      <c r="BA1529" s="135">
        <v>0.75</v>
      </c>
      <c r="BB1529" s="145">
        <v>242580</v>
      </c>
    </row>
    <row r="1530" spans="48:54" x14ac:dyDescent="0.15">
      <c r="AV1530" s="143" t="s">
        <v>191</v>
      </c>
      <c r="AW1530" s="144" t="s">
        <v>228</v>
      </c>
      <c r="AX1530" s="134" t="s">
        <v>200</v>
      </c>
      <c r="AY1530" s="134" t="s">
        <v>227</v>
      </c>
      <c r="AZ1530" s="134" t="s">
        <v>207</v>
      </c>
      <c r="BA1530" s="135">
        <v>0.5</v>
      </c>
      <c r="BB1530" s="145">
        <v>231410</v>
      </c>
    </row>
    <row r="1531" spans="48:54" x14ac:dyDescent="0.15">
      <c r="AV1531" s="143" t="s">
        <v>191</v>
      </c>
      <c r="AW1531" s="144" t="s">
        <v>228</v>
      </c>
      <c r="AX1531" s="134" t="s">
        <v>200</v>
      </c>
      <c r="AY1531" s="134" t="s">
        <v>227</v>
      </c>
      <c r="AZ1531" s="134" t="s">
        <v>225</v>
      </c>
      <c r="BA1531" s="135">
        <v>1</v>
      </c>
      <c r="BB1531" s="145">
        <v>314910</v>
      </c>
    </row>
    <row r="1532" spans="48:54" x14ac:dyDescent="0.15">
      <c r="AV1532" s="143" t="s">
        <v>191</v>
      </c>
      <c r="AW1532" s="144" t="s">
        <v>228</v>
      </c>
      <c r="AX1532" s="134" t="s">
        <v>200</v>
      </c>
      <c r="AY1532" s="134" t="s">
        <v>227</v>
      </c>
      <c r="AZ1532" s="134" t="s">
        <v>225</v>
      </c>
      <c r="BA1532" s="135">
        <v>0.75</v>
      </c>
      <c r="BB1532" s="145">
        <v>291100</v>
      </c>
    </row>
    <row r="1533" spans="48:54" x14ac:dyDescent="0.15">
      <c r="AV1533" s="143" t="s">
        <v>191</v>
      </c>
      <c r="AW1533" s="144" t="s">
        <v>228</v>
      </c>
      <c r="AX1533" s="134" t="s">
        <v>200</v>
      </c>
      <c r="AY1533" s="134" t="s">
        <v>227</v>
      </c>
      <c r="AZ1533" s="134" t="s">
        <v>225</v>
      </c>
      <c r="BA1533" s="135">
        <v>0.5</v>
      </c>
      <c r="BB1533" s="145">
        <v>277680</v>
      </c>
    </row>
    <row r="1534" spans="48:54" x14ac:dyDescent="0.15">
      <c r="AV1534" s="143" t="s">
        <v>191</v>
      </c>
      <c r="AW1534" s="144" t="s">
        <v>228</v>
      </c>
      <c r="AX1534" s="134" t="s">
        <v>201</v>
      </c>
      <c r="AY1534" s="134" t="s">
        <v>227</v>
      </c>
      <c r="AZ1534" s="134" t="s">
        <v>207</v>
      </c>
      <c r="BA1534" s="135">
        <v>1</v>
      </c>
      <c r="BB1534" s="145">
        <v>359860</v>
      </c>
    </row>
    <row r="1535" spans="48:54" x14ac:dyDescent="0.15">
      <c r="AV1535" s="143" t="s">
        <v>191</v>
      </c>
      <c r="AW1535" s="144" t="s">
        <v>228</v>
      </c>
      <c r="AX1535" s="134" t="s">
        <v>201</v>
      </c>
      <c r="AY1535" s="134" t="s">
        <v>227</v>
      </c>
      <c r="AZ1535" s="134" t="s">
        <v>207</v>
      </c>
      <c r="BA1535" s="135">
        <v>0.75</v>
      </c>
      <c r="BB1535" s="145">
        <v>326780</v>
      </c>
    </row>
    <row r="1536" spans="48:54" x14ac:dyDescent="0.15">
      <c r="AV1536" s="143" t="s">
        <v>191</v>
      </c>
      <c r="AW1536" s="144" t="s">
        <v>228</v>
      </c>
      <c r="AX1536" s="134" t="s">
        <v>201</v>
      </c>
      <c r="AY1536" s="134" t="s">
        <v>227</v>
      </c>
      <c r="AZ1536" s="134" t="s">
        <v>207</v>
      </c>
      <c r="BA1536" s="135">
        <v>0.5</v>
      </c>
      <c r="BB1536" s="145">
        <v>305050</v>
      </c>
    </row>
    <row r="1537" spans="48:54" x14ac:dyDescent="0.15">
      <c r="AV1537" s="143" t="s">
        <v>191</v>
      </c>
      <c r="AW1537" s="144" t="s">
        <v>228</v>
      </c>
      <c r="AX1537" s="134" t="s">
        <v>201</v>
      </c>
      <c r="AY1537" s="134" t="s">
        <v>227</v>
      </c>
      <c r="AZ1537" s="134" t="s">
        <v>225</v>
      </c>
      <c r="BA1537" s="135">
        <v>1</v>
      </c>
      <c r="BB1537" s="145">
        <v>431820</v>
      </c>
    </row>
    <row r="1538" spans="48:54" x14ac:dyDescent="0.15">
      <c r="AV1538" s="143" t="s">
        <v>191</v>
      </c>
      <c r="AW1538" s="144" t="s">
        <v>228</v>
      </c>
      <c r="AX1538" s="134" t="s">
        <v>201</v>
      </c>
      <c r="AY1538" s="134" t="s">
        <v>227</v>
      </c>
      <c r="AZ1538" s="134" t="s">
        <v>225</v>
      </c>
      <c r="BA1538" s="135">
        <v>0.75</v>
      </c>
      <c r="BB1538" s="145">
        <v>392130</v>
      </c>
    </row>
    <row r="1539" spans="48:54" x14ac:dyDescent="0.15">
      <c r="AV1539" s="143" t="s">
        <v>191</v>
      </c>
      <c r="AW1539" s="144" t="s">
        <v>228</v>
      </c>
      <c r="AX1539" s="134" t="s">
        <v>201</v>
      </c>
      <c r="AY1539" s="134" t="s">
        <v>227</v>
      </c>
      <c r="AZ1539" s="134" t="s">
        <v>225</v>
      </c>
      <c r="BA1539" s="135">
        <v>0.5</v>
      </c>
      <c r="BB1539" s="145">
        <v>366060</v>
      </c>
    </row>
    <row r="1540" spans="48:54" x14ac:dyDescent="0.15">
      <c r="AV1540" s="143" t="s">
        <v>191</v>
      </c>
      <c r="AW1540" s="144" t="s">
        <v>145</v>
      </c>
      <c r="AX1540" s="134" t="s">
        <v>198</v>
      </c>
      <c r="AY1540" s="134" t="s">
        <v>227</v>
      </c>
      <c r="AZ1540" s="134" t="s">
        <v>207</v>
      </c>
      <c r="BA1540" s="135">
        <v>1</v>
      </c>
      <c r="BB1540" s="145">
        <v>123840</v>
      </c>
    </row>
    <row r="1541" spans="48:54" x14ac:dyDescent="0.15">
      <c r="AV1541" s="143" t="s">
        <v>191</v>
      </c>
      <c r="AW1541" s="144" t="s">
        <v>145</v>
      </c>
      <c r="AX1541" s="134" t="s">
        <v>198</v>
      </c>
      <c r="AY1541" s="134" t="s">
        <v>227</v>
      </c>
      <c r="AZ1541" s="134" t="s">
        <v>207</v>
      </c>
      <c r="BA1541" s="135">
        <v>0.75</v>
      </c>
      <c r="BB1541" s="145">
        <v>117440</v>
      </c>
    </row>
    <row r="1542" spans="48:54" x14ac:dyDescent="0.15">
      <c r="AV1542" s="143" t="s">
        <v>191</v>
      </c>
      <c r="AW1542" s="144" t="s">
        <v>145</v>
      </c>
      <c r="AX1542" s="134" t="s">
        <v>198</v>
      </c>
      <c r="AY1542" s="134" t="s">
        <v>227</v>
      </c>
      <c r="AZ1542" s="134" t="s">
        <v>207</v>
      </c>
      <c r="BA1542" s="135">
        <v>0.5</v>
      </c>
      <c r="BB1542" s="145">
        <v>113370</v>
      </c>
    </row>
    <row r="1543" spans="48:54" x14ac:dyDescent="0.15">
      <c r="AV1543" s="143" t="s">
        <v>191</v>
      </c>
      <c r="AW1543" s="144" t="s">
        <v>145</v>
      </c>
      <c r="AX1543" s="134" t="s">
        <v>198</v>
      </c>
      <c r="AY1543" s="134" t="s">
        <v>227</v>
      </c>
      <c r="AZ1543" s="134" t="s">
        <v>225</v>
      </c>
      <c r="BA1543" s="135">
        <v>1</v>
      </c>
      <c r="BB1543" s="145">
        <v>148620</v>
      </c>
    </row>
    <row r="1544" spans="48:54" x14ac:dyDescent="0.15">
      <c r="AV1544" s="143" t="s">
        <v>191</v>
      </c>
      <c r="AW1544" s="144" t="s">
        <v>145</v>
      </c>
      <c r="AX1544" s="134" t="s">
        <v>198</v>
      </c>
      <c r="AY1544" s="134" t="s">
        <v>227</v>
      </c>
      <c r="AZ1544" s="134" t="s">
        <v>225</v>
      </c>
      <c r="BA1544" s="135">
        <v>0.75</v>
      </c>
      <c r="BB1544" s="145">
        <v>140930</v>
      </c>
    </row>
    <row r="1545" spans="48:54" x14ac:dyDescent="0.15">
      <c r="AV1545" s="143" t="s">
        <v>191</v>
      </c>
      <c r="AW1545" s="144" t="s">
        <v>145</v>
      </c>
      <c r="AX1545" s="134" t="s">
        <v>198</v>
      </c>
      <c r="AY1545" s="134" t="s">
        <v>227</v>
      </c>
      <c r="AZ1545" s="134" t="s">
        <v>225</v>
      </c>
      <c r="BA1545" s="135">
        <v>0.5</v>
      </c>
      <c r="BB1545" s="145">
        <v>136040</v>
      </c>
    </row>
    <row r="1546" spans="48:54" x14ac:dyDescent="0.15">
      <c r="AV1546" s="143" t="s">
        <v>191</v>
      </c>
      <c r="AW1546" s="144" t="s">
        <v>145</v>
      </c>
      <c r="AX1546" s="134" t="s">
        <v>199</v>
      </c>
      <c r="AY1546" s="134" t="s">
        <v>227</v>
      </c>
      <c r="AZ1546" s="134" t="s">
        <v>207</v>
      </c>
      <c r="BA1546" s="135">
        <v>1</v>
      </c>
      <c r="BB1546" s="145">
        <v>133530</v>
      </c>
    </row>
    <row r="1547" spans="48:54" x14ac:dyDescent="0.15">
      <c r="AV1547" s="143" t="s">
        <v>191</v>
      </c>
      <c r="AW1547" s="144" t="s">
        <v>145</v>
      </c>
      <c r="AX1547" s="134" t="s">
        <v>199</v>
      </c>
      <c r="AY1547" s="134" t="s">
        <v>227</v>
      </c>
      <c r="AZ1547" s="134" t="s">
        <v>207</v>
      </c>
      <c r="BA1547" s="135">
        <v>0.75</v>
      </c>
      <c r="BB1547" s="145">
        <v>125760</v>
      </c>
    </row>
    <row r="1548" spans="48:54" x14ac:dyDescent="0.15">
      <c r="AV1548" s="143" t="s">
        <v>191</v>
      </c>
      <c r="AW1548" s="144" t="s">
        <v>145</v>
      </c>
      <c r="AX1548" s="134" t="s">
        <v>199</v>
      </c>
      <c r="AY1548" s="134" t="s">
        <v>227</v>
      </c>
      <c r="AZ1548" s="134" t="s">
        <v>207</v>
      </c>
      <c r="BA1548" s="135">
        <v>0.5</v>
      </c>
      <c r="BB1548" s="145">
        <v>120610</v>
      </c>
    </row>
    <row r="1549" spans="48:54" x14ac:dyDescent="0.15">
      <c r="AV1549" s="143" t="s">
        <v>191</v>
      </c>
      <c r="AW1549" s="144" t="s">
        <v>145</v>
      </c>
      <c r="AX1549" s="134" t="s">
        <v>199</v>
      </c>
      <c r="AY1549" s="134" t="s">
        <v>227</v>
      </c>
      <c r="AZ1549" s="134" t="s">
        <v>225</v>
      </c>
      <c r="BA1549" s="135">
        <v>1</v>
      </c>
      <c r="BB1549" s="145">
        <v>160250</v>
      </c>
    </row>
    <row r="1550" spans="48:54" x14ac:dyDescent="0.15">
      <c r="AV1550" s="143" t="s">
        <v>191</v>
      </c>
      <c r="AW1550" s="144" t="s">
        <v>145</v>
      </c>
      <c r="AX1550" s="134" t="s">
        <v>199</v>
      </c>
      <c r="AY1550" s="134" t="s">
        <v>227</v>
      </c>
      <c r="AZ1550" s="134" t="s">
        <v>225</v>
      </c>
      <c r="BA1550" s="135">
        <v>0.75</v>
      </c>
      <c r="BB1550" s="145">
        <v>150910</v>
      </c>
    </row>
    <row r="1551" spans="48:54" x14ac:dyDescent="0.15">
      <c r="AV1551" s="143" t="s">
        <v>191</v>
      </c>
      <c r="AW1551" s="144" t="s">
        <v>145</v>
      </c>
      <c r="AX1551" s="134" t="s">
        <v>199</v>
      </c>
      <c r="AY1551" s="134" t="s">
        <v>227</v>
      </c>
      <c r="AZ1551" s="134" t="s">
        <v>225</v>
      </c>
      <c r="BA1551" s="135">
        <v>0.5</v>
      </c>
      <c r="BB1551" s="145">
        <v>144730</v>
      </c>
    </row>
    <row r="1552" spans="48:54" x14ac:dyDescent="0.15">
      <c r="AV1552" s="143" t="s">
        <v>191</v>
      </c>
      <c r="AW1552" s="144" t="s">
        <v>145</v>
      </c>
      <c r="AX1552" s="134" t="s">
        <v>200</v>
      </c>
      <c r="AY1552" s="134" t="s">
        <v>227</v>
      </c>
      <c r="AZ1552" s="134" t="s">
        <v>207</v>
      </c>
      <c r="BA1552" s="135">
        <v>1</v>
      </c>
      <c r="BB1552" s="145">
        <v>205400</v>
      </c>
    </row>
    <row r="1553" spans="48:54" x14ac:dyDescent="0.15">
      <c r="AV1553" s="143" t="s">
        <v>191</v>
      </c>
      <c r="AW1553" s="144" t="s">
        <v>145</v>
      </c>
      <c r="AX1553" s="134" t="s">
        <v>200</v>
      </c>
      <c r="AY1553" s="134" t="s">
        <v>227</v>
      </c>
      <c r="AZ1553" s="134" t="s">
        <v>207</v>
      </c>
      <c r="BA1553" s="135">
        <v>0.75</v>
      </c>
      <c r="BB1553" s="145">
        <v>188180</v>
      </c>
    </row>
    <row r="1554" spans="48:54" x14ac:dyDescent="0.15">
      <c r="AV1554" s="143" t="s">
        <v>191</v>
      </c>
      <c r="AW1554" s="144" t="s">
        <v>145</v>
      </c>
      <c r="AX1554" s="134" t="s">
        <v>200</v>
      </c>
      <c r="AY1554" s="134" t="s">
        <v>227</v>
      </c>
      <c r="AZ1554" s="134" t="s">
        <v>207</v>
      </c>
      <c r="BA1554" s="135">
        <v>0.5</v>
      </c>
      <c r="BB1554" s="145">
        <v>175660</v>
      </c>
    </row>
    <row r="1555" spans="48:54" x14ac:dyDescent="0.15">
      <c r="AV1555" s="143" t="s">
        <v>191</v>
      </c>
      <c r="AW1555" s="144" t="s">
        <v>145</v>
      </c>
      <c r="AX1555" s="134" t="s">
        <v>200</v>
      </c>
      <c r="AY1555" s="134" t="s">
        <v>227</v>
      </c>
      <c r="AZ1555" s="134" t="s">
        <v>225</v>
      </c>
      <c r="BA1555" s="135">
        <v>1</v>
      </c>
      <c r="BB1555" s="145">
        <v>246480</v>
      </c>
    </row>
    <row r="1556" spans="48:54" x14ac:dyDescent="0.15">
      <c r="AV1556" s="143" t="s">
        <v>191</v>
      </c>
      <c r="AW1556" s="144" t="s">
        <v>145</v>
      </c>
      <c r="AX1556" s="134" t="s">
        <v>200</v>
      </c>
      <c r="AY1556" s="134" t="s">
        <v>227</v>
      </c>
      <c r="AZ1556" s="134" t="s">
        <v>225</v>
      </c>
      <c r="BA1556" s="135">
        <v>0.75</v>
      </c>
      <c r="BB1556" s="145">
        <v>225810</v>
      </c>
    </row>
    <row r="1557" spans="48:54" x14ac:dyDescent="0.15">
      <c r="AV1557" s="143" t="s">
        <v>191</v>
      </c>
      <c r="AW1557" s="144" t="s">
        <v>145</v>
      </c>
      <c r="AX1557" s="134" t="s">
        <v>200</v>
      </c>
      <c r="AY1557" s="134" t="s">
        <v>227</v>
      </c>
      <c r="AZ1557" s="134" t="s">
        <v>225</v>
      </c>
      <c r="BA1557" s="135">
        <v>0.5</v>
      </c>
      <c r="BB1557" s="145">
        <v>210790</v>
      </c>
    </row>
    <row r="1558" spans="48:54" x14ac:dyDescent="0.15">
      <c r="AV1558" s="143" t="s">
        <v>191</v>
      </c>
      <c r="AW1558" s="144" t="s">
        <v>145</v>
      </c>
      <c r="AX1558" s="134" t="s">
        <v>201</v>
      </c>
      <c r="AY1558" s="134" t="s">
        <v>227</v>
      </c>
      <c r="AZ1558" s="134" t="s">
        <v>207</v>
      </c>
      <c r="BA1558" s="135">
        <v>1</v>
      </c>
      <c r="BB1558" s="145">
        <v>302830</v>
      </c>
    </row>
    <row r="1559" spans="48:54" x14ac:dyDescent="0.15">
      <c r="AV1559" s="143" t="s">
        <v>191</v>
      </c>
      <c r="AW1559" s="144" t="s">
        <v>145</v>
      </c>
      <c r="AX1559" s="134" t="s">
        <v>201</v>
      </c>
      <c r="AY1559" s="134" t="s">
        <v>227</v>
      </c>
      <c r="AZ1559" s="134" t="s">
        <v>207</v>
      </c>
      <c r="BA1559" s="135">
        <v>0.75</v>
      </c>
      <c r="BB1559" s="145">
        <v>272370</v>
      </c>
    </row>
    <row r="1560" spans="48:54" x14ac:dyDescent="0.15">
      <c r="AV1560" s="143" t="s">
        <v>191</v>
      </c>
      <c r="AW1560" s="144" t="s">
        <v>145</v>
      </c>
      <c r="AX1560" s="134" t="s">
        <v>201</v>
      </c>
      <c r="AY1560" s="134" t="s">
        <v>227</v>
      </c>
      <c r="AZ1560" s="134" t="s">
        <v>207</v>
      </c>
      <c r="BA1560" s="135">
        <v>0.5</v>
      </c>
      <c r="BB1560" s="145">
        <v>249300</v>
      </c>
    </row>
    <row r="1561" spans="48:54" x14ac:dyDescent="0.15">
      <c r="AV1561" s="143" t="s">
        <v>191</v>
      </c>
      <c r="AW1561" s="144" t="s">
        <v>145</v>
      </c>
      <c r="AX1561" s="134" t="s">
        <v>201</v>
      </c>
      <c r="AY1561" s="134" t="s">
        <v>227</v>
      </c>
      <c r="AZ1561" s="134" t="s">
        <v>225</v>
      </c>
      <c r="BA1561" s="135">
        <v>1</v>
      </c>
      <c r="BB1561" s="145">
        <v>363390</v>
      </c>
    </row>
    <row r="1562" spans="48:54" x14ac:dyDescent="0.15">
      <c r="AV1562" s="143" t="s">
        <v>191</v>
      </c>
      <c r="AW1562" s="144" t="s">
        <v>145</v>
      </c>
      <c r="AX1562" s="134" t="s">
        <v>201</v>
      </c>
      <c r="AY1562" s="134" t="s">
        <v>227</v>
      </c>
      <c r="AZ1562" s="134" t="s">
        <v>225</v>
      </c>
      <c r="BA1562" s="135">
        <v>0.75</v>
      </c>
      <c r="BB1562" s="145">
        <v>326840</v>
      </c>
    </row>
    <row r="1563" spans="48:54" x14ac:dyDescent="0.15">
      <c r="AV1563" s="143" t="s">
        <v>191</v>
      </c>
      <c r="AW1563" s="144" t="s">
        <v>145</v>
      </c>
      <c r="AX1563" s="134" t="s">
        <v>201</v>
      </c>
      <c r="AY1563" s="134" t="s">
        <v>227</v>
      </c>
      <c r="AZ1563" s="134" t="s">
        <v>225</v>
      </c>
      <c r="BA1563" s="135">
        <v>0.5</v>
      </c>
      <c r="BB1563" s="145">
        <v>299160</v>
      </c>
    </row>
    <row r="1564" spans="48:54" x14ac:dyDescent="0.15">
      <c r="AV1564" s="143" t="s">
        <v>191</v>
      </c>
      <c r="AW1564" s="144" t="s">
        <v>146</v>
      </c>
      <c r="AX1564" s="134" t="s">
        <v>198</v>
      </c>
      <c r="AY1564" s="134" t="s">
        <v>227</v>
      </c>
      <c r="AZ1564" s="134" t="s">
        <v>207</v>
      </c>
      <c r="BA1564" s="135">
        <v>1</v>
      </c>
      <c r="BB1564" s="145">
        <v>111950</v>
      </c>
    </row>
    <row r="1565" spans="48:54" x14ac:dyDescent="0.15">
      <c r="AV1565" s="143" t="s">
        <v>191</v>
      </c>
      <c r="AW1565" s="144" t="s">
        <v>146</v>
      </c>
      <c r="AX1565" s="134" t="s">
        <v>198</v>
      </c>
      <c r="AY1565" s="134" t="s">
        <v>227</v>
      </c>
      <c r="AZ1565" s="134" t="s">
        <v>207</v>
      </c>
      <c r="BA1565" s="135">
        <v>0.75</v>
      </c>
      <c r="BB1565" s="145">
        <v>110070</v>
      </c>
    </row>
    <row r="1566" spans="48:54" x14ac:dyDescent="0.15">
      <c r="AV1566" s="143" t="s">
        <v>191</v>
      </c>
      <c r="AW1566" s="144" t="s">
        <v>146</v>
      </c>
      <c r="AX1566" s="134" t="s">
        <v>198</v>
      </c>
      <c r="AY1566" s="134" t="s">
        <v>227</v>
      </c>
      <c r="AZ1566" s="134" t="s">
        <v>207</v>
      </c>
      <c r="BA1566" s="135">
        <v>0.5</v>
      </c>
      <c r="BB1566" s="145">
        <v>106270</v>
      </c>
    </row>
    <row r="1567" spans="48:54" x14ac:dyDescent="0.15">
      <c r="AV1567" s="143" t="s">
        <v>191</v>
      </c>
      <c r="AW1567" s="144" t="s">
        <v>146</v>
      </c>
      <c r="AX1567" s="134" t="s">
        <v>198</v>
      </c>
      <c r="AY1567" s="134" t="s">
        <v>227</v>
      </c>
      <c r="AZ1567" s="134" t="s">
        <v>225</v>
      </c>
      <c r="BA1567" s="135">
        <v>1</v>
      </c>
      <c r="BB1567" s="145">
        <v>134330</v>
      </c>
    </row>
    <row r="1568" spans="48:54" x14ac:dyDescent="0.15">
      <c r="AV1568" s="143" t="s">
        <v>191</v>
      </c>
      <c r="AW1568" s="144" t="s">
        <v>146</v>
      </c>
      <c r="AX1568" s="134" t="s">
        <v>198</v>
      </c>
      <c r="AY1568" s="134" t="s">
        <v>227</v>
      </c>
      <c r="AZ1568" s="134" t="s">
        <v>225</v>
      </c>
      <c r="BA1568" s="135">
        <v>0.75</v>
      </c>
      <c r="BB1568" s="145">
        <v>132080</v>
      </c>
    </row>
    <row r="1569" spans="48:54" x14ac:dyDescent="0.15">
      <c r="AV1569" s="143" t="s">
        <v>191</v>
      </c>
      <c r="AW1569" s="144" t="s">
        <v>146</v>
      </c>
      <c r="AX1569" s="134" t="s">
        <v>198</v>
      </c>
      <c r="AY1569" s="134" t="s">
        <v>227</v>
      </c>
      <c r="AZ1569" s="134" t="s">
        <v>225</v>
      </c>
      <c r="BA1569" s="135">
        <v>0.5</v>
      </c>
      <c r="BB1569" s="145">
        <v>127520</v>
      </c>
    </row>
    <row r="1570" spans="48:54" x14ac:dyDescent="0.15">
      <c r="AV1570" s="143" t="s">
        <v>191</v>
      </c>
      <c r="AW1570" s="144" t="s">
        <v>146</v>
      </c>
      <c r="AX1570" s="134" t="s">
        <v>199</v>
      </c>
      <c r="AY1570" s="134" t="s">
        <v>227</v>
      </c>
      <c r="AZ1570" s="134" t="s">
        <v>207</v>
      </c>
      <c r="BA1570" s="135">
        <v>1</v>
      </c>
      <c r="BB1570" s="145">
        <v>121640</v>
      </c>
    </row>
    <row r="1571" spans="48:54" x14ac:dyDescent="0.15">
      <c r="AV1571" s="143" t="s">
        <v>191</v>
      </c>
      <c r="AW1571" s="144" t="s">
        <v>146</v>
      </c>
      <c r="AX1571" s="134" t="s">
        <v>199</v>
      </c>
      <c r="AY1571" s="134" t="s">
        <v>227</v>
      </c>
      <c r="AZ1571" s="134" t="s">
        <v>207</v>
      </c>
      <c r="BA1571" s="135">
        <v>0.75</v>
      </c>
      <c r="BB1571" s="145">
        <v>118400</v>
      </c>
    </row>
    <row r="1572" spans="48:54" x14ac:dyDescent="0.15">
      <c r="AV1572" s="143" t="s">
        <v>191</v>
      </c>
      <c r="AW1572" s="144" t="s">
        <v>146</v>
      </c>
      <c r="AX1572" s="134" t="s">
        <v>199</v>
      </c>
      <c r="AY1572" s="134" t="s">
        <v>227</v>
      </c>
      <c r="AZ1572" s="134" t="s">
        <v>207</v>
      </c>
      <c r="BA1572" s="135">
        <v>0.5</v>
      </c>
      <c r="BB1572" s="145">
        <v>113510</v>
      </c>
    </row>
    <row r="1573" spans="48:54" x14ac:dyDescent="0.15">
      <c r="AV1573" s="143" t="s">
        <v>191</v>
      </c>
      <c r="AW1573" s="144" t="s">
        <v>146</v>
      </c>
      <c r="AX1573" s="134" t="s">
        <v>199</v>
      </c>
      <c r="AY1573" s="134" t="s">
        <v>227</v>
      </c>
      <c r="AZ1573" s="134" t="s">
        <v>225</v>
      </c>
      <c r="BA1573" s="135">
        <v>1</v>
      </c>
      <c r="BB1573" s="145">
        <v>145960</v>
      </c>
    </row>
    <row r="1574" spans="48:54" x14ac:dyDescent="0.15">
      <c r="AV1574" s="143" t="s">
        <v>191</v>
      </c>
      <c r="AW1574" s="144" t="s">
        <v>146</v>
      </c>
      <c r="AX1574" s="134" t="s">
        <v>199</v>
      </c>
      <c r="AY1574" s="134" t="s">
        <v>227</v>
      </c>
      <c r="AZ1574" s="134" t="s">
        <v>225</v>
      </c>
      <c r="BA1574" s="135">
        <v>0.75</v>
      </c>
      <c r="BB1574" s="145">
        <v>142070</v>
      </c>
    </row>
    <row r="1575" spans="48:54" x14ac:dyDescent="0.15">
      <c r="AV1575" s="143" t="s">
        <v>191</v>
      </c>
      <c r="AW1575" s="144" t="s">
        <v>146</v>
      </c>
      <c r="AX1575" s="134" t="s">
        <v>199</v>
      </c>
      <c r="AY1575" s="134" t="s">
        <v>227</v>
      </c>
      <c r="AZ1575" s="134" t="s">
        <v>225</v>
      </c>
      <c r="BA1575" s="135">
        <v>0.5</v>
      </c>
      <c r="BB1575" s="145">
        <v>136210</v>
      </c>
    </row>
    <row r="1576" spans="48:54" x14ac:dyDescent="0.15">
      <c r="AV1576" s="143" t="s">
        <v>191</v>
      </c>
      <c r="AW1576" s="144" t="s">
        <v>146</v>
      </c>
      <c r="AX1576" s="134" t="s">
        <v>200</v>
      </c>
      <c r="AY1576" s="134" t="s">
        <v>227</v>
      </c>
      <c r="AZ1576" s="134" t="s">
        <v>207</v>
      </c>
      <c r="BA1576" s="135">
        <v>1</v>
      </c>
      <c r="BB1576" s="145">
        <v>193500</v>
      </c>
    </row>
    <row r="1577" spans="48:54" x14ac:dyDescent="0.15">
      <c r="AV1577" s="143" t="s">
        <v>191</v>
      </c>
      <c r="AW1577" s="144" t="s">
        <v>146</v>
      </c>
      <c r="AX1577" s="134" t="s">
        <v>200</v>
      </c>
      <c r="AY1577" s="134" t="s">
        <v>227</v>
      </c>
      <c r="AZ1577" s="134" t="s">
        <v>207</v>
      </c>
      <c r="BA1577" s="135">
        <v>0.75</v>
      </c>
      <c r="BB1577" s="145">
        <v>180810</v>
      </c>
    </row>
    <row r="1578" spans="48:54" x14ac:dyDescent="0.15">
      <c r="AV1578" s="143" t="s">
        <v>191</v>
      </c>
      <c r="AW1578" s="144" t="s">
        <v>146</v>
      </c>
      <c r="AX1578" s="134" t="s">
        <v>200</v>
      </c>
      <c r="AY1578" s="134" t="s">
        <v>227</v>
      </c>
      <c r="AZ1578" s="134" t="s">
        <v>207</v>
      </c>
      <c r="BA1578" s="135">
        <v>0.5</v>
      </c>
      <c r="BB1578" s="145">
        <v>168570</v>
      </c>
    </row>
    <row r="1579" spans="48:54" x14ac:dyDescent="0.15">
      <c r="AV1579" s="143" t="s">
        <v>191</v>
      </c>
      <c r="AW1579" s="144" t="s">
        <v>146</v>
      </c>
      <c r="AX1579" s="134" t="s">
        <v>200</v>
      </c>
      <c r="AY1579" s="134" t="s">
        <v>227</v>
      </c>
      <c r="AZ1579" s="134" t="s">
        <v>225</v>
      </c>
      <c r="BA1579" s="135">
        <v>1</v>
      </c>
      <c r="BB1579" s="145">
        <v>232200</v>
      </c>
    </row>
    <row r="1580" spans="48:54" x14ac:dyDescent="0.15">
      <c r="AV1580" s="143" t="s">
        <v>191</v>
      </c>
      <c r="AW1580" s="144" t="s">
        <v>146</v>
      </c>
      <c r="AX1580" s="134" t="s">
        <v>200</v>
      </c>
      <c r="AY1580" s="134" t="s">
        <v>227</v>
      </c>
      <c r="AZ1580" s="134" t="s">
        <v>225</v>
      </c>
      <c r="BA1580" s="135">
        <v>0.75</v>
      </c>
      <c r="BB1580" s="145">
        <v>216970</v>
      </c>
    </row>
    <row r="1581" spans="48:54" x14ac:dyDescent="0.15">
      <c r="AV1581" s="143" t="s">
        <v>191</v>
      </c>
      <c r="AW1581" s="144" t="s">
        <v>146</v>
      </c>
      <c r="AX1581" s="134" t="s">
        <v>200</v>
      </c>
      <c r="AY1581" s="134" t="s">
        <v>227</v>
      </c>
      <c r="AZ1581" s="134" t="s">
        <v>225</v>
      </c>
      <c r="BA1581" s="135">
        <v>0.5</v>
      </c>
      <c r="BB1581" s="145">
        <v>202290</v>
      </c>
    </row>
    <row r="1582" spans="48:54" x14ac:dyDescent="0.15">
      <c r="AV1582" s="143" t="s">
        <v>191</v>
      </c>
      <c r="AW1582" s="144" t="s">
        <v>146</v>
      </c>
      <c r="AX1582" s="134" t="s">
        <v>201</v>
      </c>
      <c r="AY1582" s="134" t="s">
        <v>227</v>
      </c>
      <c r="AZ1582" s="134" t="s">
        <v>207</v>
      </c>
      <c r="BA1582" s="135">
        <v>1</v>
      </c>
      <c r="BB1582" s="145">
        <v>290930</v>
      </c>
    </row>
    <row r="1583" spans="48:54" x14ac:dyDescent="0.15">
      <c r="AV1583" s="143" t="s">
        <v>191</v>
      </c>
      <c r="AW1583" s="144" t="s">
        <v>146</v>
      </c>
      <c r="AX1583" s="134" t="s">
        <v>201</v>
      </c>
      <c r="AY1583" s="134" t="s">
        <v>227</v>
      </c>
      <c r="AZ1583" s="134" t="s">
        <v>207</v>
      </c>
      <c r="BA1583" s="135">
        <v>0.75</v>
      </c>
      <c r="BB1583" s="145">
        <v>265010</v>
      </c>
    </row>
    <row r="1584" spans="48:54" x14ac:dyDescent="0.15">
      <c r="AV1584" s="143" t="s">
        <v>191</v>
      </c>
      <c r="AW1584" s="144" t="s">
        <v>146</v>
      </c>
      <c r="AX1584" s="134" t="s">
        <v>201</v>
      </c>
      <c r="AY1584" s="134" t="s">
        <v>227</v>
      </c>
      <c r="AZ1584" s="134" t="s">
        <v>207</v>
      </c>
      <c r="BA1584" s="135">
        <v>0.5</v>
      </c>
      <c r="BB1584" s="145">
        <v>242210</v>
      </c>
    </row>
    <row r="1585" spans="48:54" x14ac:dyDescent="0.15">
      <c r="AV1585" s="143" t="s">
        <v>191</v>
      </c>
      <c r="AW1585" s="144" t="s">
        <v>146</v>
      </c>
      <c r="AX1585" s="134" t="s">
        <v>201</v>
      </c>
      <c r="AY1585" s="134" t="s">
        <v>227</v>
      </c>
      <c r="AZ1585" s="134" t="s">
        <v>225</v>
      </c>
      <c r="BA1585" s="135">
        <v>1</v>
      </c>
      <c r="BB1585" s="145">
        <v>349120</v>
      </c>
    </row>
    <row r="1586" spans="48:54" x14ac:dyDescent="0.15">
      <c r="AV1586" s="143" t="s">
        <v>191</v>
      </c>
      <c r="AW1586" s="144" t="s">
        <v>146</v>
      </c>
      <c r="AX1586" s="134" t="s">
        <v>201</v>
      </c>
      <c r="AY1586" s="134" t="s">
        <v>227</v>
      </c>
      <c r="AZ1586" s="134" t="s">
        <v>225</v>
      </c>
      <c r="BA1586" s="135">
        <v>0.75</v>
      </c>
      <c r="BB1586" s="145">
        <v>318000</v>
      </c>
    </row>
    <row r="1587" spans="48:54" x14ac:dyDescent="0.15">
      <c r="AV1587" s="143" t="s">
        <v>191</v>
      </c>
      <c r="AW1587" s="144" t="s">
        <v>146</v>
      </c>
      <c r="AX1587" s="134" t="s">
        <v>201</v>
      </c>
      <c r="AY1587" s="134" t="s">
        <v>227</v>
      </c>
      <c r="AZ1587" s="134" t="s">
        <v>225</v>
      </c>
      <c r="BA1587" s="135">
        <v>0.5</v>
      </c>
      <c r="BB1587" s="145">
        <v>290650</v>
      </c>
    </row>
    <row r="1588" spans="48:54" x14ac:dyDescent="0.15">
      <c r="AV1588" s="143" t="s">
        <v>191</v>
      </c>
      <c r="AW1588" s="144" t="s">
        <v>147</v>
      </c>
      <c r="AX1588" s="134" t="s">
        <v>198</v>
      </c>
      <c r="AY1588" s="134" t="s">
        <v>227</v>
      </c>
      <c r="AZ1588" s="134" t="s">
        <v>207</v>
      </c>
      <c r="BA1588" s="135">
        <v>1</v>
      </c>
      <c r="BB1588" s="145">
        <v>90520</v>
      </c>
    </row>
    <row r="1589" spans="48:54" x14ac:dyDescent="0.15">
      <c r="AV1589" s="143" t="s">
        <v>191</v>
      </c>
      <c r="AW1589" s="144" t="s">
        <v>147</v>
      </c>
      <c r="AX1589" s="134" t="s">
        <v>198</v>
      </c>
      <c r="AY1589" s="134" t="s">
        <v>227</v>
      </c>
      <c r="AZ1589" s="134" t="s">
        <v>207</v>
      </c>
      <c r="BA1589" s="135">
        <v>0.75</v>
      </c>
      <c r="BB1589" s="145">
        <v>87690</v>
      </c>
    </row>
    <row r="1590" spans="48:54" x14ac:dyDescent="0.15">
      <c r="AV1590" s="143" t="s">
        <v>191</v>
      </c>
      <c r="AW1590" s="144" t="s">
        <v>147</v>
      </c>
      <c r="AX1590" s="134" t="s">
        <v>198</v>
      </c>
      <c r="AY1590" s="134" t="s">
        <v>227</v>
      </c>
      <c r="AZ1590" s="134" t="s">
        <v>207</v>
      </c>
      <c r="BA1590" s="135">
        <v>0.5</v>
      </c>
      <c r="BB1590" s="145">
        <v>83990</v>
      </c>
    </row>
    <row r="1591" spans="48:54" x14ac:dyDescent="0.15">
      <c r="AV1591" s="143" t="s">
        <v>191</v>
      </c>
      <c r="AW1591" s="144" t="s">
        <v>147</v>
      </c>
      <c r="AX1591" s="134" t="s">
        <v>198</v>
      </c>
      <c r="AY1591" s="134" t="s">
        <v>227</v>
      </c>
      <c r="AZ1591" s="134" t="s">
        <v>225</v>
      </c>
      <c r="BA1591" s="135">
        <v>1</v>
      </c>
      <c r="BB1591" s="145">
        <v>108630</v>
      </c>
    </row>
    <row r="1592" spans="48:54" x14ac:dyDescent="0.15">
      <c r="AV1592" s="143" t="s">
        <v>191</v>
      </c>
      <c r="AW1592" s="144" t="s">
        <v>147</v>
      </c>
      <c r="AX1592" s="134" t="s">
        <v>198</v>
      </c>
      <c r="AY1592" s="134" t="s">
        <v>227</v>
      </c>
      <c r="AZ1592" s="134" t="s">
        <v>225</v>
      </c>
      <c r="BA1592" s="135">
        <v>0.75</v>
      </c>
      <c r="BB1592" s="145">
        <v>105230</v>
      </c>
    </row>
    <row r="1593" spans="48:54" x14ac:dyDescent="0.15">
      <c r="AV1593" s="143" t="s">
        <v>191</v>
      </c>
      <c r="AW1593" s="144" t="s">
        <v>147</v>
      </c>
      <c r="AX1593" s="134" t="s">
        <v>198</v>
      </c>
      <c r="AY1593" s="134" t="s">
        <v>227</v>
      </c>
      <c r="AZ1593" s="134" t="s">
        <v>225</v>
      </c>
      <c r="BA1593" s="135">
        <v>0.5</v>
      </c>
      <c r="BB1593" s="145">
        <v>100790</v>
      </c>
    </row>
    <row r="1594" spans="48:54" x14ac:dyDescent="0.15">
      <c r="AV1594" s="143" t="s">
        <v>191</v>
      </c>
      <c r="AW1594" s="144" t="s">
        <v>147</v>
      </c>
      <c r="AX1594" s="134" t="s">
        <v>199</v>
      </c>
      <c r="AY1594" s="134" t="s">
        <v>227</v>
      </c>
      <c r="AZ1594" s="134" t="s">
        <v>207</v>
      </c>
      <c r="BA1594" s="135">
        <v>1</v>
      </c>
      <c r="BB1594" s="145">
        <v>100210</v>
      </c>
    </row>
    <row r="1595" spans="48:54" x14ac:dyDescent="0.15">
      <c r="AV1595" s="143" t="s">
        <v>191</v>
      </c>
      <c r="AW1595" s="144" t="s">
        <v>147</v>
      </c>
      <c r="AX1595" s="134" t="s">
        <v>199</v>
      </c>
      <c r="AY1595" s="134" t="s">
        <v>227</v>
      </c>
      <c r="AZ1595" s="134" t="s">
        <v>207</v>
      </c>
      <c r="BA1595" s="135">
        <v>0.75</v>
      </c>
      <c r="BB1595" s="145">
        <v>96010</v>
      </c>
    </row>
    <row r="1596" spans="48:54" x14ac:dyDescent="0.15">
      <c r="AV1596" s="143" t="s">
        <v>191</v>
      </c>
      <c r="AW1596" s="144" t="s">
        <v>147</v>
      </c>
      <c r="AX1596" s="134" t="s">
        <v>199</v>
      </c>
      <c r="AY1596" s="134" t="s">
        <v>227</v>
      </c>
      <c r="AZ1596" s="134" t="s">
        <v>207</v>
      </c>
      <c r="BA1596" s="135">
        <v>0.5</v>
      </c>
      <c r="BB1596" s="145">
        <v>91230</v>
      </c>
    </row>
    <row r="1597" spans="48:54" x14ac:dyDescent="0.15">
      <c r="AV1597" s="143" t="s">
        <v>191</v>
      </c>
      <c r="AW1597" s="144" t="s">
        <v>147</v>
      </c>
      <c r="AX1597" s="134" t="s">
        <v>199</v>
      </c>
      <c r="AY1597" s="134" t="s">
        <v>227</v>
      </c>
      <c r="AZ1597" s="134" t="s">
        <v>225</v>
      </c>
      <c r="BA1597" s="135">
        <v>1</v>
      </c>
      <c r="BB1597" s="145">
        <v>120250</v>
      </c>
    </row>
    <row r="1598" spans="48:54" x14ac:dyDescent="0.15">
      <c r="AV1598" s="143" t="s">
        <v>191</v>
      </c>
      <c r="AW1598" s="144" t="s">
        <v>147</v>
      </c>
      <c r="AX1598" s="134" t="s">
        <v>199</v>
      </c>
      <c r="AY1598" s="134" t="s">
        <v>227</v>
      </c>
      <c r="AZ1598" s="134" t="s">
        <v>225</v>
      </c>
      <c r="BA1598" s="135">
        <v>0.75</v>
      </c>
      <c r="BB1598" s="145">
        <v>115210</v>
      </c>
    </row>
    <row r="1599" spans="48:54" x14ac:dyDescent="0.15">
      <c r="AV1599" s="143" t="s">
        <v>191</v>
      </c>
      <c r="AW1599" s="144" t="s">
        <v>147</v>
      </c>
      <c r="AX1599" s="134" t="s">
        <v>199</v>
      </c>
      <c r="AY1599" s="134" t="s">
        <v>227</v>
      </c>
      <c r="AZ1599" s="134" t="s">
        <v>225</v>
      </c>
      <c r="BA1599" s="135">
        <v>0.5</v>
      </c>
      <c r="BB1599" s="145">
        <v>109470</v>
      </c>
    </row>
    <row r="1600" spans="48:54" x14ac:dyDescent="0.15">
      <c r="AV1600" s="143" t="s">
        <v>191</v>
      </c>
      <c r="AW1600" s="144" t="s">
        <v>147</v>
      </c>
      <c r="AX1600" s="134" t="s">
        <v>200</v>
      </c>
      <c r="AY1600" s="134" t="s">
        <v>227</v>
      </c>
      <c r="AZ1600" s="134" t="s">
        <v>207</v>
      </c>
      <c r="BA1600" s="135">
        <v>1</v>
      </c>
      <c r="BB1600" s="145">
        <v>172080</v>
      </c>
    </row>
    <row r="1601" spans="48:54" x14ac:dyDescent="0.15">
      <c r="AV1601" s="143" t="s">
        <v>191</v>
      </c>
      <c r="AW1601" s="144" t="s">
        <v>147</v>
      </c>
      <c r="AX1601" s="134" t="s">
        <v>200</v>
      </c>
      <c r="AY1601" s="134" t="s">
        <v>227</v>
      </c>
      <c r="AZ1601" s="134" t="s">
        <v>207</v>
      </c>
      <c r="BA1601" s="135">
        <v>0.75</v>
      </c>
      <c r="BB1601" s="145">
        <v>158420</v>
      </c>
    </row>
    <row r="1602" spans="48:54" x14ac:dyDescent="0.15">
      <c r="AV1602" s="143" t="s">
        <v>191</v>
      </c>
      <c r="AW1602" s="144" t="s">
        <v>147</v>
      </c>
      <c r="AX1602" s="134" t="s">
        <v>200</v>
      </c>
      <c r="AY1602" s="134" t="s">
        <v>227</v>
      </c>
      <c r="AZ1602" s="134" t="s">
        <v>207</v>
      </c>
      <c r="BA1602" s="135">
        <v>0.5</v>
      </c>
      <c r="BB1602" s="145">
        <v>146300</v>
      </c>
    </row>
    <row r="1603" spans="48:54" x14ac:dyDescent="0.15">
      <c r="AV1603" s="143" t="s">
        <v>191</v>
      </c>
      <c r="AW1603" s="144" t="s">
        <v>147</v>
      </c>
      <c r="AX1603" s="134" t="s">
        <v>200</v>
      </c>
      <c r="AY1603" s="134" t="s">
        <v>227</v>
      </c>
      <c r="AZ1603" s="134" t="s">
        <v>225</v>
      </c>
      <c r="BA1603" s="135">
        <v>1</v>
      </c>
      <c r="BB1603" s="145">
        <v>206480</v>
      </c>
    </row>
    <row r="1604" spans="48:54" x14ac:dyDescent="0.15">
      <c r="AV1604" s="143" t="s">
        <v>191</v>
      </c>
      <c r="AW1604" s="144" t="s">
        <v>147</v>
      </c>
      <c r="AX1604" s="134" t="s">
        <v>200</v>
      </c>
      <c r="AY1604" s="134" t="s">
        <v>227</v>
      </c>
      <c r="AZ1604" s="134" t="s">
        <v>225</v>
      </c>
      <c r="BA1604" s="135">
        <v>0.75</v>
      </c>
      <c r="BB1604" s="145">
        <v>190110</v>
      </c>
    </row>
    <row r="1605" spans="48:54" x14ac:dyDescent="0.15">
      <c r="AV1605" s="143" t="s">
        <v>191</v>
      </c>
      <c r="AW1605" s="144" t="s">
        <v>147</v>
      </c>
      <c r="AX1605" s="134" t="s">
        <v>200</v>
      </c>
      <c r="AY1605" s="134" t="s">
        <v>227</v>
      </c>
      <c r="AZ1605" s="134" t="s">
        <v>225</v>
      </c>
      <c r="BA1605" s="135">
        <v>0.5</v>
      </c>
      <c r="BB1605" s="145">
        <v>175560</v>
      </c>
    </row>
    <row r="1606" spans="48:54" x14ac:dyDescent="0.15">
      <c r="AV1606" s="143" t="s">
        <v>191</v>
      </c>
      <c r="AW1606" s="144" t="s">
        <v>147</v>
      </c>
      <c r="AX1606" s="134" t="s">
        <v>201</v>
      </c>
      <c r="AY1606" s="134" t="s">
        <v>227</v>
      </c>
      <c r="AZ1606" s="134" t="s">
        <v>207</v>
      </c>
      <c r="BA1606" s="135">
        <v>1</v>
      </c>
      <c r="BB1606" s="145">
        <v>269510</v>
      </c>
    </row>
    <row r="1607" spans="48:54" x14ac:dyDescent="0.15">
      <c r="AV1607" s="143" t="s">
        <v>191</v>
      </c>
      <c r="AW1607" s="144" t="s">
        <v>147</v>
      </c>
      <c r="AX1607" s="134" t="s">
        <v>201</v>
      </c>
      <c r="AY1607" s="134" t="s">
        <v>227</v>
      </c>
      <c r="AZ1607" s="134" t="s">
        <v>207</v>
      </c>
      <c r="BA1607" s="135">
        <v>0.75</v>
      </c>
      <c r="BB1607" s="145">
        <v>242620</v>
      </c>
    </row>
    <row r="1608" spans="48:54" x14ac:dyDescent="0.15">
      <c r="AV1608" s="143" t="s">
        <v>191</v>
      </c>
      <c r="AW1608" s="144" t="s">
        <v>147</v>
      </c>
      <c r="AX1608" s="134" t="s">
        <v>201</v>
      </c>
      <c r="AY1608" s="134" t="s">
        <v>227</v>
      </c>
      <c r="AZ1608" s="134" t="s">
        <v>207</v>
      </c>
      <c r="BA1608" s="135">
        <v>0.5</v>
      </c>
      <c r="BB1608" s="145">
        <v>219930</v>
      </c>
    </row>
    <row r="1609" spans="48:54" x14ac:dyDescent="0.15">
      <c r="AV1609" s="143" t="s">
        <v>191</v>
      </c>
      <c r="AW1609" s="144" t="s">
        <v>147</v>
      </c>
      <c r="AX1609" s="134" t="s">
        <v>201</v>
      </c>
      <c r="AY1609" s="134" t="s">
        <v>227</v>
      </c>
      <c r="AZ1609" s="134" t="s">
        <v>225</v>
      </c>
      <c r="BA1609" s="135">
        <v>1</v>
      </c>
      <c r="BB1609" s="145">
        <v>323410</v>
      </c>
    </row>
    <row r="1610" spans="48:54" x14ac:dyDescent="0.15">
      <c r="AV1610" s="143" t="s">
        <v>191</v>
      </c>
      <c r="AW1610" s="144" t="s">
        <v>147</v>
      </c>
      <c r="AX1610" s="134" t="s">
        <v>201</v>
      </c>
      <c r="AY1610" s="134" t="s">
        <v>227</v>
      </c>
      <c r="AZ1610" s="134" t="s">
        <v>225</v>
      </c>
      <c r="BA1610" s="135">
        <v>0.75</v>
      </c>
      <c r="BB1610" s="145">
        <v>291140</v>
      </c>
    </row>
    <row r="1611" spans="48:54" x14ac:dyDescent="0.15">
      <c r="AV1611" s="143" t="s">
        <v>191</v>
      </c>
      <c r="AW1611" s="144" t="s">
        <v>147</v>
      </c>
      <c r="AX1611" s="134" t="s">
        <v>201</v>
      </c>
      <c r="AY1611" s="134" t="s">
        <v>227</v>
      </c>
      <c r="AZ1611" s="134" t="s">
        <v>225</v>
      </c>
      <c r="BA1611" s="135">
        <v>0.5</v>
      </c>
      <c r="BB1611" s="145">
        <v>263910</v>
      </c>
    </row>
    <row r="1612" spans="48:54" x14ac:dyDescent="0.15">
      <c r="AV1612" s="143" t="s">
        <v>191</v>
      </c>
      <c r="AW1612" s="144" t="s">
        <v>148</v>
      </c>
      <c r="AX1612" s="134" t="s">
        <v>198</v>
      </c>
      <c r="AY1612" s="134" t="s">
        <v>227</v>
      </c>
      <c r="AZ1612" s="134" t="s">
        <v>207</v>
      </c>
      <c r="BA1612" s="135">
        <v>1</v>
      </c>
      <c r="BB1612" s="145">
        <v>87300</v>
      </c>
    </row>
    <row r="1613" spans="48:54" x14ac:dyDescent="0.15">
      <c r="AV1613" s="143" t="s">
        <v>191</v>
      </c>
      <c r="AW1613" s="144" t="s">
        <v>148</v>
      </c>
      <c r="AX1613" s="134" t="s">
        <v>198</v>
      </c>
      <c r="AY1613" s="134" t="s">
        <v>227</v>
      </c>
      <c r="AZ1613" s="134" t="s">
        <v>207</v>
      </c>
      <c r="BA1613" s="135">
        <v>0.75</v>
      </c>
      <c r="BB1613" s="145">
        <v>84310</v>
      </c>
    </row>
    <row r="1614" spans="48:54" x14ac:dyDescent="0.15">
      <c r="AV1614" s="143" t="s">
        <v>191</v>
      </c>
      <c r="AW1614" s="144" t="s">
        <v>148</v>
      </c>
      <c r="AX1614" s="134" t="s">
        <v>198</v>
      </c>
      <c r="AY1614" s="134" t="s">
        <v>227</v>
      </c>
      <c r="AZ1614" s="134" t="s">
        <v>207</v>
      </c>
      <c r="BA1614" s="135">
        <v>0.5</v>
      </c>
      <c r="BB1614" s="145">
        <v>81120</v>
      </c>
    </row>
    <row r="1615" spans="48:54" x14ac:dyDescent="0.15">
      <c r="AV1615" s="143" t="s">
        <v>191</v>
      </c>
      <c r="AW1615" s="144" t="s">
        <v>148</v>
      </c>
      <c r="AX1615" s="134" t="s">
        <v>198</v>
      </c>
      <c r="AY1615" s="134" t="s">
        <v>227</v>
      </c>
      <c r="AZ1615" s="134" t="s">
        <v>225</v>
      </c>
      <c r="BA1615" s="135">
        <v>1</v>
      </c>
      <c r="BB1615" s="145">
        <v>104760</v>
      </c>
    </row>
    <row r="1616" spans="48:54" x14ac:dyDescent="0.15">
      <c r="AV1616" s="143" t="s">
        <v>191</v>
      </c>
      <c r="AW1616" s="144" t="s">
        <v>148</v>
      </c>
      <c r="AX1616" s="134" t="s">
        <v>198</v>
      </c>
      <c r="AY1616" s="134" t="s">
        <v>227</v>
      </c>
      <c r="AZ1616" s="134" t="s">
        <v>225</v>
      </c>
      <c r="BA1616" s="135">
        <v>0.75</v>
      </c>
      <c r="BB1616" s="145">
        <v>101170</v>
      </c>
    </row>
    <row r="1617" spans="48:54" x14ac:dyDescent="0.15">
      <c r="AV1617" s="143" t="s">
        <v>191</v>
      </c>
      <c r="AW1617" s="144" t="s">
        <v>148</v>
      </c>
      <c r="AX1617" s="134" t="s">
        <v>198</v>
      </c>
      <c r="AY1617" s="134" t="s">
        <v>227</v>
      </c>
      <c r="AZ1617" s="134" t="s">
        <v>225</v>
      </c>
      <c r="BA1617" s="135">
        <v>0.5</v>
      </c>
      <c r="BB1617" s="145">
        <v>97330</v>
      </c>
    </row>
    <row r="1618" spans="48:54" x14ac:dyDescent="0.15">
      <c r="AV1618" s="143" t="s">
        <v>191</v>
      </c>
      <c r="AW1618" s="144" t="s">
        <v>148</v>
      </c>
      <c r="AX1618" s="134" t="s">
        <v>199</v>
      </c>
      <c r="AY1618" s="134" t="s">
        <v>227</v>
      </c>
      <c r="AZ1618" s="134" t="s">
        <v>207</v>
      </c>
      <c r="BA1618" s="135">
        <v>1</v>
      </c>
      <c r="BB1618" s="145">
        <v>96990</v>
      </c>
    </row>
    <row r="1619" spans="48:54" x14ac:dyDescent="0.15">
      <c r="AV1619" s="143" t="s">
        <v>191</v>
      </c>
      <c r="AW1619" s="144" t="s">
        <v>148</v>
      </c>
      <c r="AX1619" s="134" t="s">
        <v>199</v>
      </c>
      <c r="AY1619" s="134" t="s">
        <v>227</v>
      </c>
      <c r="AZ1619" s="134" t="s">
        <v>207</v>
      </c>
      <c r="BA1619" s="135">
        <v>0.75</v>
      </c>
      <c r="BB1619" s="145">
        <v>92630</v>
      </c>
    </row>
    <row r="1620" spans="48:54" x14ac:dyDescent="0.15">
      <c r="AV1620" s="143" t="s">
        <v>191</v>
      </c>
      <c r="AW1620" s="144" t="s">
        <v>148</v>
      </c>
      <c r="AX1620" s="134" t="s">
        <v>199</v>
      </c>
      <c r="AY1620" s="134" t="s">
        <v>227</v>
      </c>
      <c r="AZ1620" s="134" t="s">
        <v>207</v>
      </c>
      <c r="BA1620" s="135">
        <v>0.5</v>
      </c>
      <c r="BB1620" s="145">
        <v>88360</v>
      </c>
    </row>
    <row r="1621" spans="48:54" x14ac:dyDescent="0.15">
      <c r="AV1621" s="143" t="s">
        <v>191</v>
      </c>
      <c r="AW1621" s="144" t="s">
        <v>148</v>
      </c>
      <c r="AX1621" s="134" t="s">
        <v>199</v>
      </c>
      <c r="AY1621" s="134" t="s">
        <v>227</v>
      </c>
      <c r="AZ1621" s="134" t="s">
        <v>225</v>
      </c>
      <c r="BA1621" s="135">
        <v>1</v>
      </c>
      <c r="BB1621" s="145">
        <v>116390</v>
      </c>
    </row>
    <row r="1622" spans="48:54" x14ac:dyDescent="0.15">
      <c r="AV1622" s="143" t="s">
        <v>191</v>
      </c>
      <c r="AW1622" s="144" t="s">
        <v>148</v>
      </c>
      <c r="AX1622" s="134" t="s">
        <v>199</v>
      </c>
      <c r="AY1622" s="134" t="s">
        <v>227</v>
      </c>
      <c r="AZ1622" s="134" t="s">
        <v>225</v>
      </c>
      <c r="BA1622" s="135">
        <v>0.75</v>
      </c>
      <c r="BB1622" s="145">
        <v>111160</v>
      </c>
    </row>
    <row r="1623" spans="48:54" x14ac:dyDescent="0.15">
      <c r="AV1623" s="143" t="s">
        <v>191</v>
      </c>
      <c r="AW1623" s="144" t="s">
        <v>148</v>
      </c>
      <c r="AX1623" s="134" t="s">
        <v>199</v>
      </c>
      <c r="AY1623" s="134" t="s">
        <v>227</v>
      </c>
      <c r="AZ1623" s="134" t="s">
        <v>225</v>
      </c>
      <c r="BA1623" s="135">
        <v>0.5</v>
      </c>
      <c r="BB1623" s="145">
        <v>106030</v>
      </c>
    </row>
    <row r="1624" spans="48:54" x14ac:dyDescent="0.15">
      <c r="AV1624" s="143" t="s">
        <v>191</v>
      </c>
      <c r="AW1624" s="144" t="s">
        <v>148</v>
      </c>
      <c r="AX1624" s="134" t="s">
        <v>200</v>
      </c>
      <c r="AY1624" s="134" t="s">
        <v>227</v>
      </c>
      <c r="AZ1624" s="134" t="s">
        <v>207</v>
      </c>
      <c r="BA1624" s="135">
        <v>1</v>
      </c>
      <c r="BB1624" s="145">
        <v>168840</v>
      </c>
    </row>
    <row r="1625" spans="48:54" x14ac:dyDescent="0.15">
      <c r="AV1625" s="143" t="s">
        <v>191</v>
      </c>
      <c r="AW1625" s="144" t="s">
        <v>148</v>
      </c>
      <c r="AX1625" s="134" t="s">
        <v>200</v>
      </c>
      <c r="AY1625" s="134" t="s">
        <v>227</v>
      </c>
      <c r="AZ1625" s="134" t="s">
        <v>207</v>
      </c>
      <c r="BA1625" s="135">
        <v>0.75</v>
      </c>
      <c r="BB1625" s="145">
        <v>155050</v>
      </c>
    </row>
    <row r="1626" spans="48:54" x14ac:dyDescent="0.15">
      <c r="AV1626" s="143" t="s">
        <v>191</v>
      </c>
      <c r="AW1626" s="144" t="s">
        <v>148</v>
      </c>
      <c r="AX1626" s="134" t="s">
        <v>200</v>
      </c>
      <c r="AY1626" s="134" t="s">
        <v>227</v>
      </c>
      <c r="AZ1626" s="134" t="s">
        <v>207</v>
      </c>
      <c r="BA1626" s="135">
        <v>0.5</v>
      </c>
      <c r="BB1626" s="145">
        <v>143420</v>
      </c>
    </row>
    <row r="1627" spans="48:54" x14ac:dyDescent="0.15">
      <c r="AV1627" s="143" t="s">
        <v>191</v>
      </c>
      <c r="AW1627" s="144" t="s">
        <v>148</v>
      </c>
      <c r="AX1627" s="134" t="s">
        <v>200</v>
      </c>
      <c r="AY1627" s="134" t="s">
        <v>227</v>
      </c>
      <c r="AZ1627" s="134" t="s">
        <v>225</v>
      </c>
      <c r="BA1627" s="135">
        <v>1</v>
      </c>
      <c r="BB1627" s="145">
        <v>202610</v>
      </c>
    </row>
    <row r="1628" spans="48:54" x14ac:dyDescent="0.15">
      <c r="AV1628" s="143" t="s">
        <v>191</v>
      </c>
      <c r="AW1628" s="144" t="s">
        <v>148</v>
      </c>
      <c r="AX1628" s="134" t="s">
        <v>200</v>
      </c>
      <c r="AY1628" s="134" t="s">
        <v>227</v>
      </c>
      <c r="AZ1628" s="134" t="s">
        <v>225</v>
      </c>
      <c r="BA1628" s="135">
        <v>0.75</v>
      </c>
      <c r="BB1628" s="145">
        <v>186060</v>
      </c>
    </row>
    <row r="1629" spans="48:54" x14ac:dyDescent="0.15">
      <c r="AV1629" s="143" t="s">
        <v>191</v>
      </c>
      <c r="AW1629" s="144" t="s">
        <v>148</v>
      </c>
      <c r="AX1629" s="134" t="s">
        <v>200</v>
      </c>
      <c r="AY1629" s="134" t="s">
        <v>227</v>
      </c>
      <c r="AZ1629" s="134" t="s">
        <v>225</v>
      </c>
      <c r="BA1629" s="135">
        <v>0.5</v>
      </c>
      <c r="BB1629" s="145">
        <v>172100</v>
      </c>
    </row>
    <row r="1630" spans="48:54" x14ac:dyDescent="0.15">
      <c r="AV1630" s="143" t="s">
        <v>191</v>
      </c>
      <c r="AW1630" s="144" t="s">
        <v>148</v>
      </c>
      <c r="AX1630" s="134" t="s">
        <v>201</v>
      </c>
      <c r="AY1630" s="134" t="s">
        <v>227</v>
      </c>
      <c r="AZ1630" s="134" t="s">
        <v>207</v>
      </c>
      <c r="BA1630" s="135">
        <v>1</v>
      </c>
      <c r="BB1630" s="145">
        <v>266280</v>
      </c>
    </row>
    <row r="1631" spans="48:54" x14ac:dyDescent="0.15">
      <c r="AV1631" s="143" t="s">
        <v>191</v>
      </c>
      <c r="AW1631" s="144" t="s">
        <v>148</v>
      </c>
      <c r="AX1631" s="134" t="s">
        <v>201</v>
      </c>
      <c r="AY1631" s="134" t="s">
        <v>227</v>
      </c>
      <c r="AZ1631" s="134" t="s">
        <v>207</v>
      </c>
      <c r="BA1631" s="135">
        <v>0.75</v>
      </c>
      <c r="BB1631" s="145">
        <v>239240</v>
      </c>
    </row>
    <row r="1632" spans="48:54" x14ac:dyDescent="0.15">
      <c r="AV1632" s="143" t="s">
        <v>191</v>
      </c>
      <c r="AW1632" s="144" t="s">
        <v>148</v>
      </c>
      <c r="AX1632" s="134" t="s">
        <v>201</v>
      </c>
      <c r="AY1632" s="134" t="s">
        <v>227</v>
      </c>
      <c r="AZ1632" s="134" t="s">
        <v>207</v>
      </c>
      <c r="BA1632" s="135">
        <v>0.5</v>
      </c>
      <c r="BB1632" s="145">
        <v>217060</v>
      </c>
    </row>
    <row r="1633" spans="48:54" x14ac:dyDescent="0.15">
      <c r="AV1633" s="143" t="s">
        <v>191</v>
      </c>
      <c r="AW1633" s="144" t="s">
        <v>148</v>
      </c>
      <c r="AX1633" s="134" t="s">
        <v>201</v>
      </c>
      <c r="AY1633" s="134" t="s">
        <v>227</v>
      </c>
      <c r="AZ1633" s="134" t="s">
        <v>225</v>
      </c>
      <c r="BA1633" s="135">
        <v>1</v>
      </c>
      <c r="BB1633" s="145">
        <v>319530</v>
      </c>
    </row>
    <row r="1634" spans="48:54" x14ac:dyDescent="0.15">
      <c r="AV1634" s="143" t="s">
        <v>191</v>
      </c>
      <c r="AW1634" s="144" t="s">
        <v>148</v>
      </c>
      <c r="AX1634" s="134" t="s">
        <v>201</v>
      </c>
      <c r="AY1634" s="134" t="s">
        <v>227</v>
      </c>
      <c r="AZ1634" s="134" t="s">
        <v>225</v>
      </c>
      <c r="BA1634" s="135">
        <v>0.75</v>
      </c>
      <c r="BB1634" s="145">
        <v>287090</v>
      </c>
    </row>
    <row r="1635" spans="48:54" x14ac:dyDescent="0.15">
      <c r="AV1635" s="143" t="s">
        <v>191</v>
      </c>
      <c r="AW1635" s="144" t="s">
        <v>148</v>
      </c>
      <c r="AX1635" s="134" t="s">
        <v>201</v>
      </c>
      <c r="AY1635" s="134" t="s">
        <v>227</v>
      </c>
      <c r="AZ1635" s="134" t="s">
        <v>225</v>
      </c>
      <c r="BA1635" s="135">
        <v>0.5</v>
      </c>
      <c r="BB1635" s="145">
        <v>260470</v>
      </c>
    </row>
    <row r="1636" spans="48:54" x14ac:dyDescent="0.15">
      <c r="AV1636" s="143" t="s">
        <v>191</v>
      </c>
      <c r="AW1636" s="144" t="s">
        <v>149</v>
      </c>
      <c r="AX1636" s="134" t="s">
        <v>198</v>
      </c>
      <c r="AY1636" s="134" t="s">
        <v>227</v>
      </c>
      <c r="AZ1636" s="134" t="s">
        <v>207</v>
      </c>
      <c r="BA1636" s="135">
        <v>1</v>
      </c>
      <c r="BB1636" s="145">
        <v>77060</v>
      </c>
    </row>
    <row r="1637" spans="48:54" x14ac:dyDescent="0.15">
      <c r="AV1637" s="143" t="s">
        <v>191</v>
      </c>
      <c r="AW1637" s="144" t="s">
        <v>149</v>
      </c>
      <c r="AX1637" s="134" t="s">
        <v>198</v>
      </c>
      <c r="AY1637" s="134" t="s">
        <v>227</v>
      </c>
      <c r="AZ1637" s="134" t="s">
        <v>207</v>
      </c>
      <c r="BA1637" s="135">
        <v>0.75</v>
      </c>
      <c r="BB1637" s="145">
        <v>74180</v>
      </c>
    </row>
    <row r="1638" spans="48:54" x14ac:dyDescent="0.15">
      <c r="AV1638" s="143" t="s">
        <v>191</v>
      </c>
      <c r="AW1638" s="144" t="s">
        <v>149</v>
      </c>
      <c r="AX1638" s="134" t="s">
        <v>198</v>
      </c>
      <c r="AY1638" s="134" t="s">
        <v>227</v>
      </c>
      <c r="AZ1638" s="134" t="s">
        <v>207</v>
      </c>
      <c r="BA1638" s="135">
        <v>0.5</v>
      </c>
      <c r="BB1638" s="145">
        <v>71360</v>
      </c>
    </row>
    <row r="1639" spans="48:54" x14ac:dyDescent="0.15">
      <c r="AV1639" s="143" t="s">
        <v>191</v>
      </c>
      <c r="AW1639" s="144" t="s">
        <v>149</v>
      </c>
      <c r="AX1639" s="134" t="s">
        <v>198</v>
      </c>
      <c r="AY1639" s="134" t="s">
        <v>227</v>
      </c>
      <c r="AZ1639" s="134" t="s">
        <v>225</v>
      </c>
      <c r="BA1639" s="135">
        <v>1</v>
      </c>
      <c r="BB1639" s="145">
        <v>92460</v>
      </c>
    </row>
    <row r="1640" spans="48:54" x14ac:dyDescent="0.15">
      <c r="AV1640" s="143" t="s">
        <v>191</v>
      </c>
      <c r="AW1640" s="144" t="s">
        <v>149</v>
      </c>
      <c r="AX1640" s="134" t="s">
        <v>198</v>
      </c>
      <c r="AY1640" s="134" t="s">
        <v>227</v>
      </c>
      <c r="AZ1640" s="134" t="s">
        <v>225</v>
      </c>
      <c r="BA1640" s="135">
        <v>0.75</v>
      </c>
      <c r="BB1640" s="145">
        <v>89020</v>
      </c>
    </row>
    <row r="1641" spans="48:54" x14ac:dyDescent="0.15">
      <c r="AV1641" s="143" t="s">
        <v>191</v>
      </c>
      <c r="AW1641" s="144" t="s">
        <v>149</v>
      </c>
      <c r="AX1641" s="134" t="s">
        <v>198</v>
      </c>
      <c r="AY1641" s="134" t="s">
        <v>227</v>
      </c>
      <c r="AZ1641" s="134" t="s">
        <v>225</v>
      </c>
      <c r="BA1641" s="135">
        <v>0.5</v>
      </c>
      <c r="BB1641" s="145">
        <v>85630</v>
      </c>
    </row>
    <row r="1642" spans="48:54" x14ac:dyDescent="0.15">
      <c r="AV1642" s="143" t="s">
        <v>191</v>
      </c>
      <c r="AW1642" s="144" t="s">
        <v>149</v>
      </c>
      <c r="AX1642" s="134" t="s">
        <v>199</v>
      </c>
      <c r="AY1642" s="134" t="s">
        <v>227</v>
      </c>
      <c r="AZ1642" s="134" t="s">
        <v>207</v>
      </c>
      <c r="BA1642" s="135">
        <v>1</v>
      </c>
      <c r="BB1642" s="145">
        <v>86750</v>
      </c>
    </row>
    <row r="1643" spans="48:54" x14ac:dyDescent="0.15">
      <c r="AV1643" s="143" t="s">
        <v>191</v>
      </c>
      <c r="AW1643" s="144" t="s">
        <v>149</v>
      </c>
      <c r="AX1643" s="134" t="s">
        <v>199</v>
      </c>
      <c r="AY1643" s="134" t="s">
        <v>227</v>
      </c>
      <c r="AZ1643" s="134" t="s">
        <v>207</v>
      </c>
      <c r="BA1643" s="135">
        <v>0.75</v>
      </c>
      <c r="BB1643" s="145">
        <v>82510</v>
      </c>
    </row>
    <row r="1644" spans="48:54" x14ac:dyDescent="0.15">
      <c r="AV1644" s="143" t="s">
        <v>191</v>
      </c>
      <c r="AW1644" s="144" t="s">
        <v>149</v>
      </c>
      <c r="AX1644" s="134" t="s">
        <v>199</v>
      </c>
      <c r="AY1644" s="134" t="s">
        <v>227</v>
      </c>
      <c r="AZ1644" s="134" t="s">
        <v>207</v>
      </c>
      <c r="BA1644" s="135">
        <v>0.5</v>
      </c>
      <c r="BB1644" s="145">
        <v>78610</v>
      </c>
    </row>
    <row r="1645" spans="48:54" x14ac:dyDescent="0.15">
      <c r="AV1645" s="143" t="s">
        <v>191</v>
      </c>
      <c r="AW1645" s="144" t="s">
        <v>149</v>
      </c>
      <c r="AX1645" s="134" t="s">
        <v>199</v>
      </c>
      <c r="AY1645" s="134" t="s">
        <v>227</v>
      </c>
      <c r="AZ1645" s="134" t="s">
        <v>225</v>
      </c>
      <c r="BA1645" s="135">
        <v>1</v>
      </c>
      <c r="BB1645" s="145">
        <v>104090</v>
      </c>
    </row>
    <row r="1646" spans="48:54" x14ac:dyDescent="0.15">
      <c r="AV1646" s="143" t="s">
        <v>191</v>
      </c>
      <c r="AW1646" s="144" t="s">
        <v>149</v>
      </c>
      <c r="AX1646" s="134" t="s">
        <v>199</v>
      </c>
      <c r="AY1646" s="134" t="s">
        <v>227</v>
      </c>
      <c r="AZ1646" s="134" t="s">
        <v>225</v>
      </c>
      <c r="BA1646" s="135">
        <v>0.75</v>
      </c>
      <c r="BB1646" s="145">
        <v>99020</v>
      </c>
    </row>
    <row r="1647" spans="48:54" x14ac:dyDescent="0.15">
      <c r="AV1647" s="143" t="s">
        <v>191</v>
      </c>
      <c r="AW1647" s="144" t="s">
        <v>149</v>
      </c>
      <c r="AX1647" s="134" t="s">
        <v>199</v>
      </c>
      <c r="AY1647" s="134" t="s">
        <v>227</v>
      </c>
      <c r="AZ1647" s="134" t="s">
        <v>225</v>
      </c>
      <c r="BA1647" s="135">
        <v>0.5</v>
      </c>
      <c r="BB1647" s="145">
        <v>94330</v>
      </c>
    </row>
    <row r="1648" spans="48:54" x14ac:dyDescent="0.15">
      <c r="AV1648" s="143" t="s">
        <v>191</v>
      </c>
      <c r="AW1648" s="144" t="s">
        <v>149</v>
      </c>
      <c r="AX1648" s="134" t="s">
        <v>200</v>
      </c>
      <c r="AY1648" s="134" t="s">
        <v>227</v>
      </c>
      <c r="AZ1648" s="134" t="s">
        <v>207</v>
      </c>
      <c r="BA1648" s="135">
        <v>1</v>
      </c>
      <c r="BB1648" s="145">
        <v>158610</v>
      </c>
    </row>
    <row r="1649" spans="48:54" x14ac:dyDescent="0.15">
      <c r="AV1649" s="143" t="s">
        <v>191</v>
      </c>
      <c r="AW1649" s="144" t="s">
        <v>149</v>
      </c>
      <c r="AX1649" s="134" t="s">
        <v>200</v>
      </c>
      <c r="AY1649" s="134" t="s">
        <v>227</v>
      </c>
      <c r="AZ1649" s="134" t="s">
        <v>207</v>
      </c>
      <c r="BA1649" s="135">
        <v>0.75</v>
      </c>
      <c r="BB1649" s="145">
        <v>144910</v>
      </c>
    </row>
    <row r="1650" spans="48:54" x14ac:dyDescent="0.15">
      <c r="AV1650" s="143" t="s">
        <v>191</v>
      </c>
      <c r="AW1650" s="144" t="s">
        <v>149</v>
      </c>
      <c r="AX1650" s="134" t="s">
        <v>200</v>
      </c>
      <c r="AY1650" s="134" t="s">
        <v>227</v>
      </c>
      <c r="AZ1650" s="134" t="s">
        <v>207</v>
      </c>
      <c r="BA1650" s="135">
        <v>0.5</v>
      </c>
      <c r="BB1650" s="145">
        <v>133660</v>
      </c>
    </row>
    <row r="1651" spans="48:54" x14ac:dyDescent="0.15">
      <c r="AV1651" s="143" t="s">
        <v>191</v>
      </c>
      <c r="AW1651" s="144" t="s">
        <v>149</v>
      </c>
      <c r="AX1651" s="134" t="s">
        <v>200</v>
      </c>
      <c r="AY1651" s="134" t="s">
        <v>227</v>
      </c>
      <c r="AZ1651" s="134" t="s">
        <v>225</v>
      </c>
      <c r="BA1651" s="135">
        <v>1</v>
      </c>
      <c r="BB1651" s="145">
        <v>190320</v>
      </c>
    </row>
    <row r="1652" spans="48:54" x14ac:dyDescent="0.15">
      <c r="AV1652" s="143" t="s">
        <v>191</v>
      </c>
      <c r="AW1652" s="144" t="s">
        <v>149</v>
      </c>
      <c r="AX1652" s="134" t="s">
        <v>200</v>
      </c>
      <c r="AY1652" s="134" t="s">
        <v>227</v>
      </c>
      <c r="AZ1652" s="134" t="s">
        <v>225</v>
      </c>
      <c r="BA1652" s="135">
        <v>0.75</v>
      </c>
      <c r="BB1652" s="145">
        <v>173890</v>
      </c>
    </row>
    <row r="1653" spans="48:54" x14ac:dyDescent="0.15">
      <c r="AV1653" s="143" t="s">
        <v>191</v>
      </c>
      <c r="AW1653" s="144" t="s">
        <v>149</v>
      </c>
      <c r="AX1653" s="134" t="s">
        <v>200</v>
      </c>
      <c r="AY1653" s="134" t="s">
        <v>227</v>
      </c>
      <c r="AZ1653" s="134" t="s">
        <v>225</v>
      </c>
      <c r="BA1653" s="135">
        <v>0.5</v>
      </c>
      <c r="BB1653" s="145">
        <v>160390</v>
      </c>
    </row>
    <row r="1654" spans="48:54" x14ac:dyDescent="0.15">
      <c r="AV1654" s="143" t="s">
        <v>191</v>
      </c>
      <c r="AW1654" s="144" t="s">
        <v>149</v>
      </c>
      <c r="AX1654" s="134" t="s">
        <v>201</v>
      </c>
      <c r="AY1654" s="134" t="s">
        <v>227</v>
      </c>
      <c r="AZ1654" s="134" t="s">
        <v>207</v>
      </c>
      <c r="BA1654" s="135">
        <v>1</v>
      </c>
      <c r="BB1654" s="145">
        <v>256040</v>
      </c>
    </row>
    <row r="1655" spans="48:54" x14ac:dyDescent="0.15">
      <c r="AV1655" s="143" t="s">
        <v>191</v>
      </c>
      <c r="AW1655" s="144" t="s">
        <v>149</v>
      </c>
      <c r="AX1655" s="134" t="s">
        <v>201</v>
      </c>
      <c r="AY1655" s="134" t="s">
        <v>227</v>
      </c>
      <c r="AZ1655" s="134" t="s">
        <v>207</v>
      </c>
      <c r="BA1655" s="135">
        <v>0.75</v>
      </c>
      <c r="BB1655" s="145">
        <v>229110</v>
      </c>
    </row>
    <row r="1656" spans="48:54" x14ac:dyDescent="0.15">
      <c r="AV1656" s="143" t="s">
        <v>191</v>
      </c>
      <c r="AW1656" s="144" t="s">
        <v>149</v>
      </c>
      <c r="AX1656" s="134" t="s">
        <v>201</v>
      </c>
      <c r="AY1656" s="134" t="s">
        <v>227</v>
      </c>
      <c r="AZ1656" s="134" t="s">
        <v>207</v>
      </c>
      <c r="BA1656" s="135">
        <v>0.5</v>
      </c>
      <c r="BB1656" s="145">
        <v>207300</v>
      </c>
    </row>
    <row r="1657" spans="48:54" x14ac:dyDescent="0.15">
      <c r="AV1657" s="143" t="s">
        <v>191</v>
      </c>
      <c r="AW1657" s="144" t="s">
        <v>149</v>
      </c>
      <c r="AX1657" s="134" t="s">
        <v>201</v>
      </c>
      <c r="AY1657" s="134" t="s">
        <v>227</v>
      </c>
      <c r="AZ1657" s="134" t="s">
        <v>225</v>
      </c>
      <c r="BA1657" s="135">
        <v>1</v>
      </c>
      <c r="BB1657" s="145">
        <v>307240</v>
      </c>
    </row>
    <row r="1658" spans="48:54" x14ac:dyDescent="0.15">
      <c r="AV1658" s="143" t="s">
        <v>191</v>
      </c>
      <c r="AW1658" s="144" t="s">
        <v>149</v>
      </c>
      <c r="AX1658" s="134" t="s">
        <v>201</v>
      </c>
      <c r="AY1658" s="134" t="s">
        <v>227</v>
      </c>
      <c r="AZ1658" s="134" t="s">
        <v>225</v>
      </c>
      <c r="BA1658" s="135">
        <v>0.75</v>
      </c>
      <c r="BB1658" s="145">
        <v>274930</v>
      </c>
    </row>
    <row r="1659" spans="48:54" x14ac:dyDescent="0.15">
      <c r="AV1659" s="143" t="s">
        <v>191</v>
      </c>
      <c r="AW1659" s="144" t="s">
        <v>149</v>
      </c>
      <c r="AX1659" s="134" t="s">
        <v>201</v>
      </c>
      <c r="AY1659" s="134" t="s">
        <v>227</v>
      </c>
      <c r="AZ1659" s="134" t="s">
        <v>225</v>
      </c>
      <c r="BA1659" s="135">
        <v>0.5</v>
      </c>
      <c r="BB1659" s="145">
        <v>248760</v>
      </c>
    </row>
    <row r="1660" spans="48:54" x14ac:dyDescent="0.15">
      <c r="AV1660" s="143" t="s">
        <v>191</v>
      </c>
      <c r="AW1660" s="144" t="s">
        <v>150</v>
      </c>
      <c r="AX1660" s="134" t="s">
        <v>198</v>
      </c>
      <c r="AY1660" s="134" t="s">
        <v>227</v>
      </c>
      <c r="AZ1660" s="134" t="s">
        <v>207</v>
      </c>
      <c r="BA1660" s="135">
        <v>1</v>
      </c>
      <c r="BB1660" s="145">
        <v>69780</v>
      </c>
    </row>
    <row r="1661" spans="48:54" x14ac:dyDescent="0.15">
      <c r="AV1661" s="143" t="s">
        <v>191</v>
      </c>
      <c r="AW1661" s="144" t="s">
        <v>150</v>
      </c>
      <c r="AX1661" s="134" t="s">
        <v>198</v>
      </c>
      <c r="AY1661" s="134" t="s">
        <v>227</v>
      </c>
      <c r="AZ1661" s="134" t="s">
        <v>207</v>
      </c>
      <c r="BA1661" s="135">
        <v>0.75</v>
      </c>
      <c r="BB1661" s="145">
        <v>67000</v>
      </c>
    </row>
    <row r="1662" spans="48:54" x14ac:dyDescent="0.15">
      <c r="AV1662" s="143" t="s">
        <v>191</v>
      </c>
      <c r="AW1662" s="144" t="s">
        <v>150</v>
      </c>
      <c r="AX1662" s="134" t="s">
        <v>198</v>
      </c>
      <c r="AY1662" s="134" t="s">
        <v>227</v>
      </c>
      <c r="AZ1662" s="134" t="s">
        <v>207</v>
      </c>
      <c r="BA1662" s="135">
        <v>0.5</v>
      </c>
      <c r="BB1662" s="145">
        <v>64390</v>
      </c>
    </row>
    <row r="1663" spans="48:54" x14ac:dyDescent="0.15">
      <c r="AV1663" s="143" t="s">
        <v>191</v>
      </c>
      <c r="AW1663" s="144" t="s">
        <v>150</v>
      </c>
      <c r="AX1663" s="134" t="s">
        <v>198</v>
      </c>
      <c r="AY1663" s="134" t="s">
        <v>227</v>
      </c>
      <c r="AZ1663" s="134" t="s">
        <v>225</v>
      </c>
      <c r="BA1663" s="135">
        <v>1</v>
      </c>
      <c r="BB1663" s="145">
        <v>83740</v>
      </c>
    </row>
    <row r="1664" spans="48:54" x14ac:dyDescent="0.15">
      <c r="AV1664" s="143" t="s">
        <v>191</v>
      </c>
      <c r="AW1664" s="144" t="s">
        <v>150</v>
      </c>
      <c r="AX1664" s="134" t="s">
        <v>198</v>
      </c>
      <c r="AY1664" s="134" t="s">
        <v>227</v>
      </c>
      <c r="AZ1664" s="134" t="s">
        <v>225</v>
      </c>
      <c r="BA1664" s="135">
        <v>0.75</v>
      </c>
      <c r="BB1664" s="145">
        <v>80400</v>
      </c>
    </row>
    <row r="1665" spans="48:54" x14ac:dyDescent="0.15">
      <c r="AV1665" s="143" t="s">
        <v>191</v>
      </c>
      <c r="AW1665" s="144" t="s">
        <v>150</v>
      </c>
      <c r="AX1665" s="134" t="s">
        <v>198</v>
      </c>
      <c r="AY1665" s="134" t="s">
        <v>227</v>
      </c>
      <c r="AZ1665" s="134" t="s">
        <v>225</v>
      </c>
      <c r="BA1665" s="135">
        <v>0.5</v>
      </c>
      <c r="BB1665" s="145">
        <v>77260</v>
      </c>
    </row>
    <row r="1666" spans="48:54" x14ac:dyDescent="0.15">
      <c r="AV1666" s="143" t="s">
        <v>191</v>
      </c>
      <c r="AW1666" s="144" t="s">
        <v>150</v>
      </c>
      <c r="AX1666" s="134" t="s">
        <v>199</v>
      </c>
      <c r="AY1666" s="134" t="s">
        <v>227</v>
      </c>
      <c r="AZ1666" s="134" t="s">
        <v>207</v>
      </c>
      <c r="BA1666" s="135">
        <v>1</v>
      </c>
      <c r="BB1666" s="145">
        <v>79470</v>
      </c>
    </row>
    <row r="1667" spans="48:54" x14ac:dyDescent="0.15">
      <c r="AV1667" s="143" t="s">
        <v>191</v>
      </c>
      <c r="AW1667" s="144" t="s">
        <v>150</v>
      </c>
      <c r="AX1667" s="134" t="s">
        <v>199</v>
      </c>
      <c r="AY1667" s="134" t="s">
        <v>227</v>
      </c>
      <c r="AZ1667" s="134" t="s">
        <v>207</v>
      </c>
      <c r="BA1667" s="135">
        <v>0.75</v>
      </c>
      <c r="BB1667" s="145">
        <v>75330</v>
      </c>
    </row>
    <row r="1668" spans="48:54" x14ac:dyDescent="0.15">
      <c r="AV1668" s="143" t="s">
        <v>191</v>
      </c>
      <c r="AW1668" s="144" t="s">
        <v>150</v>
      </c>
      <c r="AX1668" s="134" t="s">
        <v>199</v>
      </c>
      <c r="AY1668" s="134" t="s">
        <v>227</v>
      </c>
      <c r="AZ1668" s="134" t="s">
        <v>207</v>
      </c>
      <c r="BA1668" s="135">
        <v>0.5</v>
      </c>
      <c r="BB1668" s="145">
        <v>71630</v>
      </c>
    </row>
    <row r="1669" spans="48:54" x14ac:dyDescent="0.15">
      <c r="AV1669" s="143" t="s">
        <v>191</v>
      </c>
      <c r="AW1669" s="144" t="s">
        <v>150</v>
      </c>
      <c r="AX1669" s="134" t="s">
        <v>199</v>
      </c>
      <c r="AY1669" s="134" t="s">
        <v>227</v>
      </c>
      <c r="AZ1669" s="134" t="s">
        <v>225</v>
      </c>
      <c r="BA1669" s="135">
        <v>1</v>
      </c>
      <c r="BB1669" s="145">
        <v>95370</v>
      </c>
    </row>
    <row r="1670" spans="48:54" x14ac:dyDescent="0.15">
      <c r="AV1670" s="143" t="s">
        <v>191</v>
      </c>
      <c r="AW1670" s="144" t="s">
        <v>150</v>
      </c>
      <c r="AX1670" s="134" t="s">
        <v>199</v>
      </c>
      <c r="AY1670" s="134" t="s">
        <v>227</v>
      </c>
      <c r="AZ1670" s="134" t="s">
        <v>225</v>
      </c>
      <c r="BA1670" s="135">
        <v>0.75</v>
      </c>
      <c r="BB1670" s="145">
        <v>90390</v>
      </c>
    </row>
    <row r="1671" spans="48:54" x14ac:dyDescent="0.15">
      <c r="AV1671" s="143" t="s">
        <v>191</v>
      </c>
      <c r="AW1671" s="144" t="s">
        <v>150</v>
      </c>
      <c r="AX1671" s="134" t="s">
        <v>199</v>
      </c>
      <c r="AY1671" s="134" t="s">
        <v>227</v>
      </c>
      <c r="AZ1671" s="134" t="s">
        <v>225</v>
      </c>
      <c r="BA1671" s="135">
        <v>0.5</v>
      </c>
      <c r="BB1671" s="145">
        <v>85960</v>
      </c>
    </row>
    <row r="1672" spans="48:54" x14ac:dyDescent="0.15">
      <c r="AV1672" s="143" t="s">
        <v>191</v>
      </c>
      <c r="AW1672" s="144" t="s">
        <v>150</v>
      </c>
      <c r="AX1672" s="134" t="s">
        <v>200</v>
      </c>
      <c r="AY1672" s="134" t="s">
        <v>227</v>
      </c>
      <c r="AZ1672" s="134" t="s">
        <v>207</v>
      </c>
      <c r="BA1672" s="135">
        <v>1</v>
      </c>
      <c r="BB1672" s="145">
        <v>151330</v>
      </c>
    </row>
    <row r="1673" spans="48:54" x14ac:dyDescent="0.15">
      <c r="AV1673" s="143" t="s">
        <v>191</v>
      </c>
      <c r="AW1673" s="144" t="s">
        <v>150</v>
      </c>
      <c r="AX1673" s="134" t="s">
        <v>200</v>
      </c>
      <c r="AY1673" s="134" t="s">
        <v>227</v>
      </c>
      <c r="AZ1673" s="134" t="s">
        <v>207</v>
      </c>
      <c r="BA1673" s="135">
        <v>0.75</v>
      </c>
      <c r="BB1673" s="145">
        <v>137740</v>
      </c>
    </row>
    <row r="1674" spans="48:54" x14ac:dyDescent="0.15">
      <c r="AV1674" s="143" t="s">
        <v>191</v>
      </c>
      <c r="AW1674" s="144" t="s">
        <v>150</v>
      </c>
      <c r="AX1674" s="134" t="s">
        <v>200</v>
      </c>
      <c r="AY1674" s="134" t="s">
        <v>227</v>
      </c>
      <c r="AZ1674" s="134" t="s">
        <v>207</v>
      </c>
      <c r="BA1674" s="135">
        <v>0.5</v>
      </c>
      <c r="BB1674" s="145">
        <v>126690</v>
      </c>
    </row>
    <row r="1675" spans="48:54" x14ac:dyDescent="0.15">
      <c r="AV1675" s="143" t="s">
        <v>191</v>
      </c>
      <c r="AW1675" s="144" t="s">
        <v>150</v>
      </c>
      <c r="AX1675" s="134" t="s">
        <v>200</v>
      </c>
      <c r="AY1675" s="134" t="s">
        <v>227</v>
      </c>
      <c r="AZ1675" s="134" t="s">
        <v>225</v>
      </c>
      <c r="BA1675" s="135">
        <v>1</v>
      </c>
      <c r="BB1675" s="145">
        <v>181590</v>
      </c>
    </row>
    <row r="1676" spans="48:54" x14ac:dyDescent="0.15">
      <c r="AV1676" s="143" t="s">
        <v>191</v>
      </c>
      <c r="AW1676" s="144" t="s">
        <v>150</v>
      </c>
      <c r="AX1676" s="134" t="s">
        <v>200</v>
      </c>
      <c r="AY1676" s="134" t="s">
        <v>227</v>
      </c>
      <c r="AZ1676" s="134" t="s">
        <v>225</v>
      </c>
      <c r="BA1676" s="135">
        <v>0.75</v>
      </c>
      <c r="BB1676" s="145">
        <v>165280</v>
      </c>
    </row>
    <row r="1677" spans="48:54" x14ac:dyDescent="0.15">
      <c r="AV1677" s="143" t="s">
        <v>191</v>
      </c>
      <c r="AW1677" s="144" t="s">
        <v>150</v>
      </c>
      <c r="AX1677" s="134" t="s">
        <v>200</v>
      </c>
      <c r="AY1677" s="134" t="s">
        <v>227</v>
      </c>
      <c r="AZ1677" s="134" t="s">
        <v>225</v>
      </c>
      <c r="BA1677" s="135">
        <v>0.5</v>
      </c>
      <c r="BB1677" s="145">
        <v>152020</v>
      </c>
    </row>
    <row r="1678" spans="48:54" x14ac:dyDescent="0.15">
      <c r="AV1678" s="143" t="s">
        <v>191</v>
      </c>
      <c r="AW1678" s="144" t="s">
        <v>150</v>
      </c>
      <c r="AX1678" s="134" t="s">
        <v>201</v>
      </c>
      <c r="AY1678" s="134" t="s">
        <v>227</v>
      </c>
      <c r="AZ1678" s="134" t="s">
        <v>207</v>
      </c>
      <c r="BA1678" s="135">
        <v>1</v>
      </c>
      <c r="BB1678" s="145">
        <v>248760</v>
      </c>
    </row>
    <row r="1679" spans="48:54" x14ac:dyDescent="0.15">
      <c r="AV1679" s="143" t="s">
        <v>191</v>
      </c>
      <c r="AW1679" s="144" t="s">
        <v>150</v>
      </c>
      <c r="AX1679" s="134" t="s">
        <v>201</v>
      </c>
      <c r="AY1679" s="134" t="s">
        <v>227</v>
      </c>
      <c r="AZ1679" s="134" t="s">
        <v>207</v>
      </c>
      <c r="BA1679" s="135">
        <v>0.75</v>
      </c>
      <c r="BB1679" s="145">
        <v>221930</v>
      </c>
    </row>
    <row r="1680" spans="48:54" x14ac:dyDescent="0.15">
      <c r="AV1680" s="143" t="s">
        <v>191</v>
      </c>
      <c r="AW1680" s="144" t="s">
        <v>150</v>
      </c>
      <c r="AX1680" s="134" t="s">
        <v>201</v>
      </c>
      <c r="AY1680" s="134" t="s">
        <v>227</v>
      </c>
      <c r="AZ1680" s="134" t="s">
        <v>207</v>
      </c>
      <c r="BA1680" s="135">
        <v>0.5</v>
      </c>
      <c r="BB1680" s="145">
        <v>200330</v>
      </c>
    </row>
    <row r="1681" spans="48:54" x14ac:dyDescent="0.15">
      <c r="AV1681" s="143" t="s">
        <v>191</v>
      </c>
      <c r="AW1681" s="144" t="s">
        <v>150</v>
      </c>
      <c r="AX1681" s="134" t="s">
        <v>201</v>
      </c>
      <c r="AY1681" s="134" t="s">
        <v>227</v>
      </c>
      <c r="AZ1681" s="134" t="s">
        <v>225</v>
      </c>
      <c r="BA1681" s="135">
        <v>1</v>
      </c>
      <c r="BB1681" s="145">
        <v>298510</v>
      </c>
    </row>
    <row r="1682" spans="48:54" x14ac:dyDescent="0.15">
      <c r="AV1682" s="143" t="s">
        <v>191</v>
      </c>
      <c r="AW1682" s="144" t="s">
        <v>150</v>
      </c>
      <c r="AX1682" s="134" t="s">
        <v>201</v>
      </c>
      <c r="AY1682" s="134" t="s">
        <v>227</v>
      </c>
      <c r="AZ1682" s="134" t="s">
        <v>225</v>
      </c>
      <c r="BA1682" s="135">
        <v>0.75</v>
      </c>
      <c r="BB1682" s="145">
        <v>266320</v>
      </c>
    </row>
    <row r="1683" spans="48:54" x14ac:dyDescent="0.15">
      <c r="AV1683" s="143" t="s">
        <v>191</v>
      </c>
      <c r="AW1683" s="144" t="s">
        <v>150</v>
      </c>
      <c r="AX1683" s="134" t="s">
        <v>201</v>
      </c>
      <c r="AY1683" s="134" t="s">
        <v>227</v>
      </c>
      <c r="AZ1683" s="134" t="s">
        <v>225</v>
      </c>
      <c r="BA1683" s="135">
        <v>0.5</v>
      </c>
      <c r="BB1683" s="145">
        <v>240390</v>
      </c>
    </row>
    <row r="1684" spans="48:54" x14ac:dyDescent="0.15">
      <c r="AV1684" s="143" t="s">
        <v>229</v>
      </c>
      <c r="AW1684" s="144" t="s">
        <v>228</v>
      </c>
      <c r="AX1684" s="134" t="s">
        <v>198</v>
      </c>
      <c r="AY1684" s="134" t="s">
        <v>227</v>
      </c>
      <c r="AZ1684" s="134" t="s">
        <v>207</v>
      </c>
      <c r="BA1684" s="135">
        <v>1</v>
      </c>
      <c r="BB1684" s="145">
        <v>179800</v>
      </c>
    </row>
    <row r="1685" spans="48:54" x14ac:dyDescent="0.15">
      <c r="AV1685" s="143" t="s">
        <v>229</v>
      </c>
      <c r="AW1685" s="144" t="s">
        <v>228</v>
      </c>
      <c r="AX1685" s="134" t="s">
        <v>198</v>
      </c>
      <c r="AY1685" s="134" t="s">
        <v>227</v>
      </c>
      <c r="AZ1685" s="134" t="s">
        <v>207</v>
      </c>
      <c r="BA1685" s="135">
        <v>0.75</v>
      </c>
      <c r="BB1685" s="145">
        <v>170910</v>
      </c>
    </row>
    <row r="1686" spans="48:54" x14ac:dyDescent="0.15">
      <c r="AV1686" s="143" t="s">
        <v>229</v>
      </c>
      <c r="AW1686" s="144" t="s">
        <v>228</v>
      </c>
      <c r="AX1686" s="134" t="s">
        <v>198</v>
      </c>
      <c r="AY1686" s="134" t="s">
        <v>227</v>
      </c>
      <c r="AZ1686" s="134" t="s">
        <v>207</v>
      </c>
      <c r="BA1686" s="135">
        <v>0.5</v>
      </c>
      <c r="BB1686" s="145">
        <v>168180</v>
      </c>
    </row>
    <row r="1687" spans="48:54" x14ac:dyDescent="0.15">
      <c r="AV1687" s="143" t="s">
        <v>229</v>
      </c>
      <c r="AW1687" s="144" t="s">
        <v>228</v>
      </c>
      <c r="AX1687" s="134" t="s">
        <v>198</v>
      </c>
      <c r="AY1687" s="134" t="s">
        <v>227</v>
      </c>
      <c r="AZ1687" s="134" t="s">
        <v>225</v>
      </c>
      <c r="BA1687" s="135">
        <v>1</v>
      </c>
      <c r="BB1687" s="145">
        <v>215760</v>
      </c>
    </row>
    <row r="1688" spans="48:54" x14ac:dyDescent="0.15">
      <c r="AV1688" s="143" t="s">
        <v>229</v>
      </c>
      <c r="AW1688" s="144" t="s">
        <v>228</v>
      </c>
      <c r="AX1688" s="134" t="s">
        <v>198</v>
      </c>
      <c r="AY1688" s="134" t="s">
        <v>227</v>
      </c>
      <c r="AZ1688" s="134" t="s">
        <v>225</v>
      </c>
      <c r="BA1688" s="135">
        <v>0.75</v>
      </c>
      <c r="BB1688" s="145">
        <v>205090</v>
      </c>
    </row>
    <row r="1689" spans="48:54" x14ac:dyDescent="0.15">
      <c r="AV1689" s="143" t="s">
        <v>229</v>
      </c>
      <c r="AW1689" s="144" t="s">
        <v>228</v>
      </c>
      <c r="AX1689" s="134" t="s">
        <v>198</v>
      </c>
      <c r="AY1689" s="134" t="s">
        <v>227</v>
      </c>
      <c r="AZ1689" s="134" t="s">
        <v>225</v>
      </c>
      <c r="BA1689" s="135">
        <v>0.5</v>
      </c>
      <c r="BB1689" s="145">
        <v>201810</v>
      </c>
    </row>
    <row r="1690" spans="48:54" x14ac:dyDescent="0.15">
      <c r="AV1690" s="143" t="s">
        <v>229</v>
      </c>
      <c r="AW1690" s="144" t="s">
        <v>228</v>
      </c>
      <c r="AX1690" s="134" t="s">
        <v>199</v>
      </c>
      <c r="AY1690" s="134" t="s">
        <v>227</v>
      </c>
      <c r="AZ1690" s="134" t="s">
        <v>207</v>
      </c>
      <c r="BA1690" s="135">
        <v>1</v>
      </c>
      <c r="BB1690" s="145">
        <v>189150</v>
      </c>
    </row>
    <row r="1691" spans="48:54" x14ac:dyDescent="0.15">
      <c r="AV1691" s="143" t="s">
        <v>229</v>
      </c>
      <c r="AW1691" s="144" t="s">
        <v>228</v>
      </c>
      <c r="AX1691" s="134" t="s">
        <v>199</v>
      </c>
      <c r="AY1691" s="134" t="s">
        <v>227</v>
      </c>
      <c r="AZ1691" s="134" t="s">
        <v>207</v>
      </c>
      <c r="BA1691" s="135">
        <v>0.75</v>
      </c>
      <c r="BB1691" s="145">
        <v>179180</v>
      </c>
    </row>
    <row r="1692" spans="48:54" x14ac:dyDescent="0.15">
      <c r="AV1692" s="143" t="s">
        <v>229</v>
      </c>
      <c r="AW1692" s="144" t="s">
        <v>228</v>
      </c>
      <c r="AX1692" s="134" t="s">
        <v>199</v>
      </c>
      <c r="AY1692" s="134" t="s">
        <v>227</v>
      </c>
      <c r="AZ1692" s="134" t="s">
        <v>207</v>
      </c>
      <c r="BA1692" s="135">
        <v>0.5</v>
      </c>
      <c r="BB1692" s="145">
        <v>175390</v>
      </c>
    </row>
    <row r="1693" spans="48:54" x14ac:dyDescent="0.15">
      <c r="AV1693" s="143" t="s">
        <v>229</v>
      </c>
      <c r="AW1693" s="144" t="s">
        <v>228</v>
      </c>
      <c r="AX1693" s="134" t="s">
        <v>199</v>
      </c>
      <c r="AY1693" s="134" t="s">
        <v>227</v>
      </c>
      <c r="AZ1693" s="134" t="s">
        <v>225</v>
      </c>
      <c r="BA1693" s="135">
        <v>1</v>
      </c>
      <c r="BB1693" s="145">
        <v>226990</v>
      </c>
    </row>
    <row r="1694" spans="48:54" x14ac:dyDescent="0.15">
      <c r="AV1694" s="143" t="s">
        <v>229</v>
      </c>
      <c r="AW1694" s="144" t="s">
        <v>228</v>
      </c>
      <c r="AX1694" s="134" t="s">
        <v>199</v>
      </c>
      <c r="AY1694" s="134" t="s">
        <v>227</v>
      </c>
      <c r="AZ1694" s="134" t="s">
        <v>225</v>
      </c>
      <c r="BA1694" s="135">
        <v>0.75</v>
      </c>
      <c r="BB1694" s="145">
        <v>215010</v>
      </c>
    </row>
    <row r="1695" spans="48:54" x14ac:dyDescent="0.15">
      <c r="AV1695" s="143" t="s">
        <v>229</v>
      </c>
      <c r="AW1695" s="144" t="s">
        <v>228</v>
      </c>
      <c r="AX1695" s="134" t="s">
        <v>199</v>
      </c>
      <c r="AY1695" s="134" t="s">
        <v>227</v>
      </c>
      <c r="AZ1695" s="134" t="s">
        <v>225</v>
      </c>
      <c r="BA1695" s="135">
        <v>0.5</v>
      </c>
      <c r="BB1695" s="145">
        <v>210470</v>
      </c>
    </row>
    <row r="1696" spans="48:54" x14ac:dyDescent="0.15">
      <c r="AV1696" s="143" t="s">
        <v>229</v>
      </c>
      <c r="AW1696" s="144" t="s">
        <v>228</v>
      </c>
      <c r="AX1696" s="134" t="s">
        <v>200</v>
      </c>
      <c r="AY1696" s="134" t="s">
        <v>227</v>
      </c>
      <c r="AZ1696" s="134" t="s">
        <v>207</v>
      </c>
      <c r="BA1696" s="135">
        <v>1</v>
      </c>
      <c r="BB1696" s="145">
        <v>258590</v>
      </c>
    </row>
    <row r="1697" spans="48:54" x14ac:dyDescent="0.15">
      <c r="AV1697" s="143" t="s">
        <v>229</v>
      </c>
      <c r="AW1697" s="144" t="s">
        <v>228</v>
      </c>
      <c r="AX1697" s="134" t="s">
        <v>200</v>
      </c>
      <c r="AY1697" s="134" t="s">
        <v>227</v>
      </c>
      <c r="AZ1697" s="134" t="s">
        <v>207</v>
      </c>
      <c r="BA1697" s="135">
        <v>0.75</v>
      </c>
      <c r="BB1697" s="145">
        <v>241240</v>
      </c>
    </row>
    <row r="1698" spans="48:54" x14ac:dyDescent="0.15">
      <c r="AV1698" s="143" t="s">
        <v>229</v>
      </c>
      <c r="AW1698" s="144" t="s">
        <v>228</v>
      </c>
      <c r="AX1698" s="134" t="s">
        <v>200</v>
      </c>
      <c r="AY1698" s="134" t="s">
        <v>227</v>
      </c>
      <c r="AZ1698" s="134" t="s">
        <v>207</v>
      </c>
      <c r="BA1698" s="135">
        <v>0.5</v>
      </c>
      <c r="BB1698" s="145">
        <v>230230</v>
      </c>
    </row>
    <row r="1699" spans="48:54" x14ac:dyDescent="0.15">
      <c r="AV1699" s="143" t="s">
        <v>229</v>
      </c>
      <c r="AW1699" s="144" t="s">
        <v>228</v>
      </c>
      <c r="AX1699" s="134" t="s">
        <v>200</v>
      </c>
      <c r="AY1699" s="134" t="s">
        <v>227</v>
      </c>
      <c r="AZ1699" s="134" t="s">
        <v>225</v>
      </c>
      <c r="BA1699" s="135">
        <v>1</v>
      </c>
      <c r="BB1699" s="145">
        <v>310300</v>
      </c>
    </row>
    <row r="1700" spans="48:54" x14ac:dyDescent="0.15">
      <c r="AV1700" s="143" t="s">
        <v>229</v>
      </c>
      <c r="AW1700" s="144" t="s">
        <v>228</v>
      </c>
      <c r="AX1700" s="134" t="s">
        <v>200</v>
      </c>
      <c r="AY1700" s="134" t="s">
        <v>227</v>
      </c>
      <c r="AZ1700" s="134" t="s">
        <v>225</v>
      </c>
      <c r="BA1700" s="135">
        <v>0.75</v>
      </c>
      <c r="BB1700" s="145">
        <v>289490</v>
      </c>
    </row>
    <row r="1701" spans="48:54" x14ac:dyDescent="0.15">
      <c r="AV1701" s="143" t="s">
        <v>229</v>
      </c>
      <c r="AW1701" s="144" t="s">
        <v>228</v>
      </c>
      <c r="AX1701" s="134" t="s">
        <v>200</v>
      </c>
      <c r="AY1701" s="134" t="s">
        <v>227</v>
      </c>
      <c r="AZ1701" s="134" t="s">
        <v>225</v>
      </c>
      <c r="BA1701" s="135">
        <v>0.5</v>
      </c>
      <c r="BB1701" s="145">
        <v>276270</v>
      </c>
    </row>
    <row r="1702" spans="48:54" x14ac:dyDescent="0.15">
      <c r="AV1702" s="143" t="s">
        <v>229</v>
      </c>
      <c r="AW1702" s="144" t="s">
        <v>228</v>
      </c>
      <c r="AX1702" s="134" t="s">
        <v>201</v>
      </c>
      <c r="AY1702" s="134" t="s">
        <v>227</v>
      </c>
      <c r="AZ1702" s="134" t="s">
        <v>207</v>
      </c>
      <c r="BA1702" s="135">
        <v>1</v>
      </c>
      <c r="BB1702" s="145">
        <v>352770</v>
      </c>
    </row>
    <row r="1703" spans="48:54" x14ac:dyDescent="0.15">
      <c r="AV1703" s="143" t="s">
        <v>229</v>
      </c>
      <c r="AW1703" s="144" t="s">
        <v>228</v>
      </c>
      <c r="AX1703" s="134" t="s">
        <v>201</v>
      </c>
      <c r="AY1703" s="134" t="s">
        <v>227</v>
      </c>
      <c r="AZ1703" s="134" t="s">
        <v>207</v>
      </c>
      <c r="BA1703" s="135">
        <v>0.75</v>
      </c>
      <c r="BB1703" s="145">
        <v>324830</v>
      </c>
    </row>
    <row r="1704" spans="48:54" x14ac:dyDescent="0.15">
      <c r="AV1704" s="143" t="s">
        <v>229</v>
      </c>
      <c r="AW1704" s="144" t="s">
        <v>228</v>
      </c>
      <c r="AX1704" s="134" t="s">
        <v>201</v>
      </c>
      <c r="AY1704" s="134" t="s">
        <v>227</v>
      </c>
      <c r="AZ1704" s="134" t="s">
        <v>207</v>
      </c>
      <c r="BA1704" s="135">
        <v>0.5</v>
      </c>
      <c r="BB1704" s="145">
        <v>303420</v>
      </c>
    </row>
    <row r="1705" spans="48:54" x14ac:dyDescent="0.15">
      <c r="AV1705" s="143" t="s">
        <v>229</v>
      </c>
      <c r="AW1705" s="144" t="s">
        <v>228</v>
      </c>
      <c r="AX1705" s="134" t="s">
        <v>201</v>
      </c>
      <c r="AY1705" s="134" t="s">
        <v>227</v>
      </c>
      <c r="AZ1705" s="134" t="s">
        <v>225</v>
      </c>
      <c r="BA1705" s="135">
        <v>1</v>
      </c>
      <c r="BB1705" s="145">
        <v>423330</v>
      </c>
    </row>
    <row r="1706" spans="48:54" x14ac:dyDescent="0.15">
      <c r="AV1706" s="143" t="s">
        <v>229</v>
      </c>
      <c r="AW1706" s="144" t="s">
        <v>228</v>
      </c>
      <c r="AX1706" s="134" t="s">
        <v>201</v>
      </c>
      <c r="AY1706" s="134" t="s">
        <v>227</v>
      </c>
      <c r="AZ1706" s="134" t="s">
        <v>225</v>
      </c>
      <c r="BA1706" s="135">
        <v>0.75</v>
      </c>
      <c r="BB1706" s="145">
        <v>389790</v>
      </c>
    </row>
    <row r="1707" spans="48:54" x14ac:dyDescent="0.15">
      <c r="AV1707" s="143" t="s">
        <v>229</v>
      </c>
      <c r="AW1707" s="144" t="s">
        <v>228</v>
      </c>
      <c r="AX1707" s="134" t="s">
        <v>201</v>
      </c>
      <c r="AY1707" s="134" t="s">
        <v>227</v>
      </c>
      <c r="AZ1707" s="134" t="s">
        <v>225</v>
      </c>
      <c r="BA1707" s="135">
        <v>0.5</v>
      </c>
      <c r="BB1707" s="145">
        <v>364090</v>
      </c>
    </row>
    <row r="1708" spans="48:54" x14ac:dyDescent="0.15">
      <c r="AV1708" s="143" t="s">
        <v>229</v>
      </c>
      <c r="AW1708" s="144" t="s">
        <v>145</v>
      </c>
      <c r="AX1708" s="134" t="s">
        <v>198</v>
      </c>
      <c r="AY1708" s="134" t="s">
        <v>227</v>
      </c>
      <c r="AZ1708" s="134" t="s">
        <v>207</v>
      </c>
      <c r="BA1708" s="135">
        <v>1</v>
      </c>
      <c r="BB1708" s="145">
        <v>123210</v>
      </c>
    </row>
    <row r="1709" spans="48:54" x14ac:dyDescent="0.15">
      <c r="AV1709" s="143" t="s">
        <v>229</v>
      </c>
      <c r="AW1709" s="144" t="s">
        <v>145</v>
      </c>
      <c r="AX1709" s="134" t="s">
        <v>198</v>
      </c>
      <c r="AY1709" s="134" t="s">
        <v>227</v>
      </c>
      <c r="AZ1709" s="134" t="s">
        <v>207</v>
      </c>
      <c r="BA1709" s="135">
        <v>0.75</v>
      </c>
      <c r="BB1709" s="145">
        <v>116890</v>
      </c>
    </row>
    <row r="1710" spans="48:54" x14ac:dyDescent="0.15">
      <c r="AV1710" s="143" t="s">
        <v>229</v>
      </c>
      <c r="AW1710" s="144" t="s">
        <v>145</v>
      </c>
      <c r="AX1710" s="134" t="s">
        <v>198</v>
      </c>
      <c r="AY1710" s="134" t="s">
        <v>227</v>
      </c>
      <c r="AZ1710" s="134" t="s">
        <v>207</v>
      </c>
      <c r="BA1710" s="135">
        <v>0.5</v>
      </c>
      <c r="BB1710" s="145">
        <v>112730</v>
      </c>
    </row>
    <row r="1711" spans="48:54" x14ac:dyDescent="0.15">
      <c r="AV1711" s="143" t="s">
        <v>229</v>
      </c>
      <c r="AW1711" s="144" t="s">
        <v>145</v>
      </c>
      <c r="AX1711" s="134" t="s">
        <v>198</v>
      </c>
      <c r="AY1711" s="134" t="s">
        <v>227</v>
      </c>
      <c r="AZ1711" s="134" t="s">
        <v>225</v>
      </c>
      <c r="BA1711" s="135">
        <v>1</v>
      </c>
      <c r="BB1711" s="145">
        <v>147850</v>
      </c>
    </row>
    <row r="1712" spans="48:54" x14ac:dyDescent="0.15">
      <c r="AV1712" s="143" t="s">
        <v>229</v>
      </c>
      <c r="AW1712" s="144" t="s">
        <v>145</v>
      </c>
      <c r="AX1712" s="134" t="s">
        <v>198</v>
      </c>
      <c r="AY1712" s="134" t="s">
        <v>227</v>
      </c>
      <c r="AZ1712" s="134" t="s">
        <v>225</v>
      </c>
      <c r="BA1712" s="135">
        <v>0.75</v>
      </c>
      <c r="BB1712" s="145">
        <v>140270</v>
      </c>
    </row>
    <row r="1713" spans="48:54" x14ac:dyDescent="0.15">
      <c r="AV1713" s="143" t="s">
        <v>229</v>
      </c>
      <c r="AW1713" s="144" t="s">
        <v>145</v>
      </c>
      <c r="AX1713" s="134" t="s">
        <v>198</v>
      </c>
      <c r="AY1713" s="134" t="s">
        <v>227</v>
      </c>
      <c r="AZ1713" s="134" t="s">
        <v>225</v>
      </c>
      <c r="BA1713" s="135">
        <v>0.5</v>
      </c>
      <c r="BB1713" s="145">
        <v>135280</v>
      </c>
    </row>
    <row r="1714" spans="48:54" x14ac:dyDescent="0.15">
      <c r="AV1714" s="143" t="s">
        <v>229</v>
      </c>
      <c r="AW1714" s="144" t="s">
        <v>145</v>
      </c>
      <c r="AX1714" s="134" t="s">
        <v>199</v>
      </c>
      <c r="AY1714" s="134" t="s">
        <v>227</v>
      </c>
      <c r="AZ1714" s="134" t="s">
        <v>207</v>
      </c>
      <c r="BA1714" s="135">
        <v>1</v>
      </c>
      <c r="BB1714" s="145">
        <v>132550</v>
      </c>
    </row>
    <row r="1715" spans="48:54" x14ac:dyDescent="0.15">
      <c r="AV1715" s="143" t="s">
        <v>229</v>
      </c>
      <c r="AW1715" s="144" t="s">
        <v>145</v>
      </c>
      <c r="AX1715" s="134" t="s">
        <v>199</v>
      </c>
      <c r="AY1715" s="134" t="s">
        <v>227</v>
      </c>
      <c r="AZ1715" s="134" t="s">
        <v>207</v>
      </c>
      <c r="BA1715" s="135">
        <v>0.75</v>
      </c>
      <c r="BB1715" s="145">
        <v>125160</v>
      </c>
    </row>
    <row r="1716" spans="48:54" x14ac:dyDescent="0.15">
      <c r="AV1716" s="143" t="s">
        <v>229</v>
      </c>
      <c r="AW1716" s="144" t="s">
        <v>145</v>
      </c>
      <c r="AX1716" s="134" t="s">
        <v>199</v>
      </c>
      <c r="AY1716" s="134" t="s">
        <v>227</v>
      </c>
      <c r="AZ1716" s="134" t="s">
        <v>207</v>
      </c>
      <c r="BA1716" s="135">
        <v>0.5</v>
      </c>
      <c r="BB1716" s="145">
        <v>119940</v>
      </c>
    </row>
    <row r="1717" spans="48:54" x14ac:dyDescent="0.15">
      <c r="AV1717" s="143" t="s">
        <v>229</v>
      </c>
      <c r="AW1717" s="144" t="s">
        <v>145</v>
      </c>
      <c r="AX1717" s="134" t="s">
        <v>199</v>
      </c>
      <c r="AY1717" s="134" t="s">
        <v>227</v>
      </c>
      <c r="AZ1717" s="134" t="s">
        <v>225</v>
      </c>
      <c r="BA1717" s="135">
        <v>1</v>
      </c>
      <c r="BB1717" s="145">
        <v>159070</v>
      </c>
    </row>
    <row r="1718" spans="48:54" x14ac:dyDescent="0.15">
      <c r="AV1718" s="143" t="s">
        <v>229</v>
      </c>
      <c r="AW1718" s="144" t="s">
        <v>145</v>
      </c>
      <c r="AX1718" s="134" t="s">
        <v>199</v>
      </c>
      <c r="AY1718" s="134" t="s">
        <v>227</v>
      </c>
      <c r="AZ1718" s="134" t="s">
        <v>225</v>
      </c>
      <c r="BA1718" s="135">
        <v>0.75</v>
      </c>
      <c r="BB1718" s="145">
        <v>150200</v>
      </c>
    </row>
    <row r="1719" spans="48:54" x14ac:dyDescent="0.15">
      <c r="AV1719" s="143" t="s">
        <v>229</v>
      </c>
      <c r="AW1719" s="144" t="s">
        <v>145</v>
      </c>
      <c r="AX1719" s="134" t="s">
        <v>199</v>
      </c>
      <c r="AY1719" s="134" t="s">
        <v>227</v>
      </c>
      <c r="AZ1719" s="134" t="s">
        <v>225</v>
      </c>
      <c r="BA1719" s="135">
        <v>0.5</v>
      </c>
      <c r="BB1719" s="145">
        <v>143930</v>
      </c>
    </row>
    <row r="1720" spans="48:54" x14ac:dyDescent="0.15">
      <c r="AV1720" s="143" t="s">
        <v>229</v>
      </c>
      <c r="AW1720" s="144" t="s">
        <v>145</v>
      </c>
      <c r="AX1720" s="134" t="s">
        <v>200</v>
      </c>
      <c r="AY1720" s="134" t="s">
        <v>227</v>
      </c>
      <c r="AZ1720" s="134" t="s">
        <v>207</v>
      </c>
      <c r="BA1720" s="135">
        <v>1</v>
      </c>
      <c r="BB1720" s="145">
        <v>202000</v>
      </c>
    </row>
    <row r="1721" spans="48:54" x14ac:dyDescent="0.15">
      <c r="AV1721" s="143" t="s">
        <v>229</v>
      </c>
      <c r="AW1721" s="144" t="s">
        <v>145</v>
      </c>
      <c r="AX1721" s="134" t="s">
        <v>200</v>
      </c>
      <c r="AY1721" s="134" t="s">
        <v>227</v>
      </c>
      <c r="AZ1721" s="134" t="s">
        <v>207</v>
      </c>
      <c r="BA1721" s="135">
        <v>0.75</v>
      </c>
      <c r="BB1721" s="145">
        <v>187240</v>
      </c>
    </row>
    <row r="1722" spans="48:54" x14ac:dyDescent="0.15">
      <c r="AV1722" s="143" t="s">
        <v>229</v>
      </c>
      <c r="AW1722" s="144" t="s">
        <v>145</v>
      </c>
      <c r="AX1722" s="134" t="s">
        <v>200</v>
      </c>
      <c r="AY1722" s="134" t="s">
        <v>227</v>
      </c>
      <c r="AZ1722" s="134" t="s">
        <v>207</v>
      </c>
      <c r="BA1722" s="135">
        <v>0.5</v>
      </c>
      <c r="BB1722" s="145">
        <v>174780</v>
      </c>
    </row>
    <row r="1723" spans="48:54" x14ac:dyDescent="0.15">
      <c r="AV1723" s="143" t="s">
        <v>229</v>
      </c>
      <c r="AW1723" s="144" t="s">
        <v>145</v>
      </c>
      <c r="AX1723" s="134" t="s">
        <v>200</v>
      </c>
      <c r="AY1723" s="134" t="s">
        <v>227</v>
      </c>
      <c r="AZ1723" s="134" t="s">
        <v>225</v>
      </c>
      <c r="BA1723" s="135">
        <v>1</v>
      </c>
      <c r="BB1723" s="145">
        <v>242400</v>
      </c>
    </row>
    <row r="1724" spans="48:54" x14ac:dyDescent="0.15">
      <c r="AV1724" s="143" t="s">
        <v>229</v>
      </c>
      <c r="AW1724" s="144" t="s">
        <v>145</v>
      </c>
      <c r="AX1724" s="134" t="s">
        <v>200</v>
      </c>
      <c r="AY1724" s="134" t="s">
        <v>227</v>
      </c>
      <c r="AZ1724" s="134" t="s">
        <v>225</v>
      </c>
      <c r="BA1724" s="135">
        <v>0.75</v>
      </c>
      <c r="BB1724" s="145">
        <v>224690</v>
      </c>
    </row>
    <row r="1725" spans="48:54" x14ac:dyDescent="0.15">
      <c r="AV1725" s="143" t="s">
        <v>229</v>
      </c>
      <c r="AW1725" s="144" t="s">
        <v>145</v>
      </c>
      <c r="AX1725" s="134" t="s">
        <v>200</v>
      </c>
      <c r="AY1725" s="134" t="s">
        <v>227</v>
      </c>
      <c r="AZ1725" s="134" t="s">
        <v>225</v>
      </c>
      <c r="BA1725" s="135">
        <v>0.5</v>
      </c>
      <c r="BB1725" s="145">
        <v>209730</v>
      </c>
    </row>
    <row r="1726" spans="48:54" x14ac:dyDescent="0.15">
      <c r="AV1726" s="143" t="s">
        <v>229</v>
      </c>
      <c r="AW1726" s="144" t="s">
        <v>145</v>
      </c>
      <c r="AX1726" s="134" t="s">
        <v>201</v>
      </c>
      <c r="AY1726" s="134" t="s">
        <v>227</v>
      </c>
      <c r="AZ1726" s="134" t="s">
        <v>207</v>
      </c>
      <c r="BA1726" s="135">
        <v>1</v>
      </c>
      <c r="BB1726" s="145">
        <v>296170</v>
      </c>
    </row>
    <row r="1727" spans="48:54" x14ac:dyDescent="0.15">
      <c r="AV1727" s="143" t="s">
        <v>229</v>
      </c>
      <c r="AW1727" s="144" t="s">
        <v>145</v>
      </c>
      <c r="AX1727" s="134" t="s">
        <v>201</v>
      </c>
      <c r="AY1727" s="134" t="s">
        <v>227</v>
      </c>
      <c r="AZ1727" s="134" t="s">
        <v>207</v>
      </c>
      <c r="BA1727" s="135">
        <v>0.75</v>
      </c>
      <c r="BB1727" s="145">
        <v>270820</v>
      </c>
    </row>
    <row r="1728" spans="48:54" x14ac:dyDescent="0.15">
      <c r="AV1728" s="143" t="s">
        <v>229</v>
      </c>
      <c r="AW1728" s="144" t="s">
        <v>145</v>
      </c>
      <c r="AX1728" s="134" t="s">
        <v>201</v>
      </c>
      <c r="AY1728" s="134" t="s">
        <v>227</v>
      </c>
      <c r="AZ1728" s="134" t="s">
        <v>207</v>
      </c>
      <c r="BA1728" s="135">
        <v>0.5</v>
      </c>
      <c r="BB1728" s="145">
        <v>247960</v>
      </c>
    </row>
    <row r="1729" spans="48:54" x14ac:dyDescent="0.15">
      <c r="AV1729" s="143" t="s">
        <v>229</v>
      </c>
      <c r="AW1729" s="144" t="s">
        <v>145</v>
      </c>
      <c r="AX1729" s="134" t="s">
        <v>201</v>
      </c>
      <c r="AY1729" s="134" t="s">
        <v>227</v>
      </c>
      <c r="AZ1729" s="134" t="s">
        <v>225</v>
      </c>
      <c r="BA1729" s="135">
        <v>1</v>
      </c>
      <c r="BB1729" s="145">
        <v>355410</v>
      </c>
    </row>
    <row r="1730" spans="48:54" x14ac:dyDescent="0.15">
      <c r="AV1730" s="143" t="s">
        <v>229</v>
      </c>
      <c r="AW1730" s="144" t="s">
        <v>145</v>
      </c>
      <c r="AX1730" s="134" t="s">
        <v>201</v>
      </c>
      <c r="AY1730" s="134" t="s">
        <v>227</v>
      </c>
      <c r="AZ1730" s="134" t="s">
        <v>225</v>
      </c>
      <c r="BA1730" s="135">
        <v>0.75</v>
      </c>
      <c r="BB1730" s="145">
        <v>324980</v>
      </c>
    </row>
    <row r="1731" spans="48:54" x14ac:dyDescent="0.15">
      <c r="AV1731" s="143" t="s">
        <v>229</v>
      </c>
      <c r="AW1731" s="144" t="s">
        <v>145</v>
      </c>
      <c r="AX1731" s="134" t="s">
        <v>201</v>
      </c>
      <c r="AY1731" s="134" t="s">
        <v>227</v>
      </c>
      <c r="AZ1731" s="134" t="s">
        <v>225</v>
      </c>
      <c r="BA1731" s="135">
        <v>0.5</v>
      </c>
      <c r="BB1731" s="145">
        <v>297550</v>
      </c>
    </row>
    <row r="1732" spans="48:54" x14ac:dyDescent="0.15">
      <c r="AV1732" s="143" t="s">
        <v>229</v>
      </c>
      <c r="AW1732" s="144" t="s">
        <v>146</v>
      </c>
      <c r="AX1732" s="134" t="s">
        <v>198</v>
      </c>
      <c r="AY1732" s="134" t="s">
        <v>227</v>
      </c>
      <c r="AZ1732" s="134" t="s">
        <v>207</v>
      </c>
      <c r="BA1732" s="135">
        <v>1</v>
      </c>
      <c r="BB1732" s="145">
        <v>111120</v>
      </c>
    </row>
    <row r="1733" spans="48:54" x14ac:dyDescent="0.15">
      <c r="AV1733" s="143" t="s">
        <v>229</v>
      </c>
      <c r="AW1733" s="144" t="s">
        <v>146</v>
      </c>
      <c r="AX1733" s="134" t="s">
        <v>198</v>
      </c>
      <c r="AY1733" s="134" t="s">
        <v>227</v>
      </c>
      <c r="AZ1733" s="134" t="s">
        <v>207</v>
      </c>
      <c r="BA1733" s="135">
        <v>0.75</v>
      </c>
      <c r="BB1733" s="145">
        <v>109430</v>
      </c>
    </row>
    <row r="1734" spans="48:54" x14ac:dyDescent="0.15">
      <c r="AV1734" s="143" t="s">
        <v>229</v>
      </c>
      <c r="AW1734" s="144" t="s">
        <v>146</v>
      </c>
      <c r="AX1734" s="134" t="s">
        <v>198</v>
      </c>
      <c r="AY1734" s="134" t="s">
        <v>227</v>
      </c>
      <c r="AZ1734" s="134" t="s">
        <v>207</v>
      </c>
      <c r="BA1734" s="135">
        <v>0.5</v>
      </c>
      <c r="BB1734" s="145">
        <v>105670</v>
      </c>
    </row>
    <row r="1735" spans="48:54" x14ac:dyDescent="0.15">
      <c r="AV1735" s="143" t="s">
        <v>229</v>
      </c>
      <c r="AW1735" s="144" t="s">
        <v>146</v>
      </c>
      <c r="AX1735" s="134" t="s">
        <v>198</v>
      </c>
      <c r="AY1735" s="134" t="s">
        <v>227</v>
      </c>
      <c r="AZ1735" s="134" t="s">
        <v>225</v>
      </c>
      <c r="BA1735" s="135">
        <v>1</v>
      </c>
      <c r="BB1735" s="145">
        <v>133340</v>
      </c>
    </row>
    <row r="1736" spans="48:54" x14ac:dyDescent="0.15">
      <c r="AV1736" s="143" t="s">
        <v>229</v>
      </c>
      <c r="AW1736" s="144" t="s">
        <v>146</v>
      </c>
      <c r="AX1736" s="134" t="s">
        <v>198</v>
      </c>
      <c r="AY1736" s="134" t="s">
        <v>227</v>
      </c>
      <c r="AZ1736" s="134" t="s">
        <v>225</v>
      </c>
      <c r="BA1736" s="135">
        <v>0.75</v>
      </c>
      <c r="BB1736" s="145">
        <v>131320</v>
      </c>
    </row>
    <row r="1737" spans="48:54" x14ac:dyDescent="0.15">
      <c r="AV1737" s="143" t="s">
        <v>229</v>
      </c>
      <c r="AW1737" s="144" t="s">
        <v>146</v>
      </c>
      <c r="AX1737" s="134" t="s">
        <v>198</v>
      </c>
      <c r="AY1737" s="134" t="s">
        <v>227</v>
      </c>
      <c r="AZ1737" s="134" t="s">
        <v>225</v>
      </c>
      <c r="BA1737" s="135">
        <v>0.5</v>
      </c>
      <c r="BB1737" s="145">
        <v>126800</v>
      </c>
    </row>
    <row r="1738" spans="48:54" x14ac:dyDescent="0.15">
      <c r="AV1738" s="143" t="s">
        <v>229</v>
      </c>
      <c r="AW1738" s="144" t="s">
        <v>146</v>
      </c>
      <c r="AX1738" s="134" t="s">
        <v>199</v>
      </c>
      <c r="AY1738" s="134" t="s">
        <v>227</v>
      </c>
      <c r="AZ1738" s="134" t="s">
        <v>207</v>
      </c>
      <c r="BA1738" s="135">
        <v>1</v>
      </c>
      <c r="BB1738" s="145">
        <v>120490</v>
      </c>
    </row>
    <row r="1739" spans="48:54" x14ac:dyDescent="0.15">
      <c r="AV1739" s="143" t="s">
        <v>229</v>
      </c>
      <c r="AW1739" s="144" t="s">
        <v>146</v>
      </c>
      <c r="AX1739" s="134" t="s">
        <v>199</v>
      </c>
      <c r="AY1739" s="134" t="s">
        <v>227</v>
      </c>
      <c r="AZ1739" s="134" t="s">
        <v>207</v>
      </c>
      <c r="BA1739" s="135">
        <v>0.75</v>
      </c>
      <c r="BB1739" s="145">
        <v>117700</v>
      </c>
    </row>
    <row r="1740" spans="48:54" x14ac:dyDescent="0.15">
      <c r="AV1740" s="143" t="s">
        <v>229</v>
      </c>
      <c r="AW1740" s="144" t="s">
        <v>146</v>
      </c>
      <c r="AX1740" s="134" t="s">
        <v>199</v>
      </c>
      <c r="AY1740" s="134" t="s">
        <v>227</v>
      </c>
      <c r="AZ1740" s="134" t="s">
        <v>207</v>
      </c>
      <c r="BA1740" s="135">
        <v>0.5</v>
      </c>
      <c r="BB1740" s="145">
        <v>112880</v>
      </c>
    </row>
    <row r="1741" spans="48:54" x14ac:dyDescent="0.15">
      <c r="AV1741" s="143" t="s">
        <v>229</v>
      </c>
      <c r="AW1741" s="144" t="s">
        <v>146</v>
      </c>
      <c r="AX1741" s="134" t="s">
        <v>199</v>
      </c>
      <c r="AY1741" s="134" t="s">
        <v>227</v>
      </c>
      <c r="AZ1741" s="134" t="s">
        <v>225</v>
      </c>
      <c r="BA1741" s="135">
        <v>1</v>
      </c>
      <c r="BB1741" s="145">
        <v>144580</v>
      </c>
    </row>
    <row r="1742" spans="48:54" x14ac:dyDescent="0.15">
      <c r="AV1742" s="143" t="s">
        <v>229</v>
      </c>
      <c r="AW1742" s="144" t="s">
        <v>146</v>
      </c>
      <c r="AX1742" s="134" t="s">
        <v>199</v>
      </c>
      <c r="AY1742" s="134" t="s">
        <v>227</v>
      </c>
      <c r="AZ1742" s="134" t="s">
        <v>225</v>
      </c>
      <c r="BA1742" s="135">
        <v>0.75</v>
      </c>
      <c r="BB1742" s="145">
        <v>141230</v>
      </c>
    </row>
    <row r="1743" spans="48:54" x14ac:dyDescent="0.15">
      <c r="AV1743" s="143" t="s">
        <v>229</v>
      </c>
      <c r="AW1743" s="144" t="s">
        <v>146</v>
      </c>
      <c r="AX1743" s="134" t="s">
        <v>199</v>
      </c>
      <c r="AY1743" s="134" t="s">
        <v>227</v>
      </c>
      <c r="AZ1743" s="134" t="s">
        <v>225</v>
      </c>
      <c r="BA1743" s="135">
        <v>0.5</v>
      </c>
      <c r="BB1743" s="145">
        <v>135460</v>
      </c>
    </row>
    <row r="1744" spans="48:54" x14ac:dyDescent="0.15">
      <c r="AV1744" s="143" t="s">
        <v>229</v>
      </c>
      <c r="AW1744" s="144" t="s">
        <v>146</v>
      </c>
      <c r="AX1744" s="134" t="s">
        <v>200</v>
      </c>
      <c r="AY1744" s="134" t="s">
        <v>227</v>
      </c>
      <c r="AZ1744" s="134" t="s">
        <v>207</v>
      </c>
      <c r="BA1744" s="135">
        <v>1</v>
      </c>
      <c r="BB1744" s="145">
        <v>189920</v>
      </c>
    </row>
    <row r="1745" spans="48:54" x14ac:dyDescent="0.15">
      <c r="AV1745" s="143" t="s">
        <v>229</v>
      </c>
      <c r="AW1745" s="144" t="s">
        <v>146</v>
      </c>
      <c r="AX1745" s="134" t="s">
        <v>200</v>
      </c>
      <c r="AY1745" s="134" t="s">
        <v>227</v>
      </c>
      <c r="AZ1745" s="134" t="s">
        <v>207</v>
      </c>
      <c r="BA1745" s="135">
        <v>0.75</v>
      </c>
      <c r="BB1745" s="145">
        <v>179780</v>
      </c>
    </row>
    <row r="1746" spans="48:54" x14ac:dyDescent="0.15">
      <c r="AV1746" s="143" t="s">
        <v>229</v>
      </c>
      <c r="AW1746" s="144" t="s">
        <v>146</v>
      </c>
      <c r="AX1746" s="134" t="s">
        <v>200</v>
      </c>
      <c r="AY1746" s="134" t="s">
        <v>227</v>
      </c>
      <c r="AZ1746" s="134" t="s">
        <v>207</v>
      </c>
      <c r="BA1746" s="135">
        <v>0.5</v>
      </c>
      <c r="BB1746" s="145">
        <v>167720</v>
      </c>
    </row>
    <row r="1747" spans="48:54" x14ac:dyDescent="0.15">
      <c r="AV1747" s="143" t="s">
        <v>229</v>
      </c>
      <c r="AW1747" s="144" t="s">
        <v>146</v>
      </c>
      <c r="AX1747" s="134" t="s">
        <v>200</v>
      </c>
      <c r="AY1747" s="134" t="s">
        <v>227</v>
      </c>
      <c r="AZ1747" s="134" t="s">
        <v>225</v>
      </c>
      <c r="BA1747" s="135">
        <v>1</v>
      </c>
      <c r="BB1747" s="145">
        <v>227900</v>
      </c>
    </row>
    <row r="1748" spans="48:54" x14ac:dyDescent="0.15">
      <c r="AV1748" s="143" t="s">
        <v>229</v>
      </c>
      <c r="AW1748" s="144" t="s">
        <v>146</v>
      </c>
      <c r="AX1748" s="134" t="s">
        <v>200</v>
      </c>
      <c r="AY1748" s="134" t="s">
        <v>227</v>
      </c>
      <c r="AZ1748" s="134" t="s">
        <v>225</v>
      </c>
      <c r="BA1748" s="135">
        <v>0.75</v>
      </c>
      <c r="BB1748" s="145">
        <v>215720</v>
      </c>
    </row>
    <row r="1749" spans="48:54" x14ac:dyDescent="0.15">
      <c r="AV1749" s="143" t="s">
        <v>229</v>
      </c>
      <c r="AW1749" s="144" t="s">
        <v>146</v>
      </c>
      <c r="AX1749" s="134" t="s">
        <v>200</v>
      </c>
      <c r="AY1749" s="134" t="s">
        <v>227</v>
      </c>
      <c r="AZ1749" s="134" t="s">
        <v>225</v>
      </c>
      <c r="BA1749" s="135">
        <v>0.5</v>
      </c>
      <c r="BB1749" s="145">
        <v>201260</v>
      </c>
    </row>
    <row r="1750" spans="48:54" x14ac:dyDescent="0.15">
      <c r="AV1750" s="143" t="s">
        <v>229</v>
      </c>
      <c r="AW1750" s="144" t="s">
        <v>146</v>
      </c>
      <c r="AX1750" s="134" t="s">
        <v>201</v>
      </c>
      <c r="AY1750" s="134" t="s">
        <v>227</v>
      </c>
      <c r="AZ1750" s="134" t="s">
        <v>207</v>
      </c>
      <c r="BA1750" s="135">
        <v>1</v>
      </c>
      <c r="BB1750" s="145">
        <v>284100</v>
      </c>
    </row>
    <row r="1751" spans="48:54" x14ac:dyDescent="0.15">
      <c r="AV1751" s="143" t="s">
        <v>229</v>
      </c>
      <c r="AW1751" s="144" t="s">
        <v>146</v>
      </c>
      <c r="AX1751" s="134" t="s">
        <v>201</v>
      </c>
      <c r="AY1751" s="134" t="s">
        <v>227</v>
      </c>
      <c r="AZ1751" s="134" t="s">
        <v>207</v>
      </c>
      <c r="BA1751" s="135">
        <v>0.75</v>
      </c>
      <c r="BB1751" s="145">
        <v>263350</v>
      </c>
    </row>
    <row r="1752" spans="48:54" x14ac:dyDescent="0.15">
      <c r="AV1752" s="143" t="s">
        <v>229</v>
      </c>
      <c r="AW1752" s="144" t="s">
        <v>146</v>
      </c>
      <c r="AX1752" s="134" t="s">
        <v>201</v>
      </c>
      <c r="AY1752" s="134" t="s">
        <v>227</v>
      </c>
      <c r="AZ1752" s="134" t="s">
        <v>207</v>
      </c>
      <c r="BA1752" s="135">
        <v>0.5</v>
      </c>
      <c r="BB1752" s="145">
        <v>240910</v>
      </c>
    </row>
    <row r="1753" spans="48:54" x14ac:dyDescent="0.15">
      <c r="AV1753" s="143" t="s">
        <v>229</v>
      </c>
      <c r="AW1753" s="144" t="s">
        <v>146</v>
      </c>
      <c r="AX1753" s="134" t="s">
        <v>201</v>
      </c>
      <c r="AY1753" s="134" t="s">
        <v>227</v>
      </c>
      <c r="AZ1753" s="134" t="s">
        <v>225</v>
      </c>
      <c r="BA1753" s="135">
        <v>1</v>
      </c>
      <c r="BB1753" s="145">
        <v>340900</v>
      </c>
    </row>
    <row r="1754" spans="48:54" x14ac:dyDescent="0.15">
      <c r="AV1754" s="143" t="s">
        <v>229</v>
      </c>
      <c r="AW1754" s="144" t="s">
        <v>146</v>
      </c>
      <c r="AX1754" s="134" t="s">
        <v>201</v>
      </c>
      <c r="AY1754" s="134" t="s">
        <v>227</v>
      </c>
      <c r="AZ1754" s="134" t="s">
        <v>225</v>
      </c>
      <c r="BA1754" s="135">
        <v>0.75</v>
      </c>
      <c r="BB1754" s="145">
        <v>316020</v>
      </c>
    </row>
    <row r="1755" spans="48:54" x14ac:dyDescent="0.15">
      <c r="AV1755" s="143" t="s">
        <v>229</v>
      </c>
      <c r="AW1755" s="144" t="s">
        <v>146</v>
      </c>
      <c r="AX1755" s="134" t="s">
        <v>201</v>
      </c>
      <c r="AY1755" s="134" t="s">
        <v>227</v>
      </c>
      <c r="AZ1755" s="134" t="s">
        <v>225</v>
      </c>
      <c r="BA1755" s="135">
        <v>0.5</v>
      </c>
      <c r="BB1755" s="145">
        <v>289080</v>
      </c>
    </row>
    <row r="1756" spans="48:54" x14ac:dyDescent="0.15">
      <c r="AV1756" s="143" t="s">
        <v>229</v>
      </c>
      <c r="AW1756" s="144" t="s">
        <v>147</v>
      </c>
      <c r="AX1756" s="134" t="s">
        <v>198</v>
      </c>
      <c r="AY1756" s="134" t="s">
        <v>227</v>
      </c>
      <c r="AZ1756" s="134" t="s">
        <v>207</v>
      </c>
      <c r="BA1756" s="135">
        <v>1</v>
      </c>
      <c r="BB1756" s="145">
        <v>89980</v>
      </c>
    </row>
    <row r="1757" spans="48:54" x14ac:dyDescent="0.15">
      <c r="AV1757" s="143" t="s">
        <v>229</v>
      </c>
      <c r="AW1757" s="144" t="s">
        <v>147</v>
      </c>
      <c r="AX1757" s="134" t="s">
        <v>198</v>
      </c>
      <c r="AY1757" s="134" t="s">
        <v>227</v>
      </c>
      <c r="AZ1757" s="134" t="s">
        <v>207</v>
      </c>
      <c r="BA1757" s="135">
        <v>0.75</v>
      </c>
      <c r="BB1757" s="145">
        <v>87040</v>
      </c>
    </row>
    <row r="1758" spans="48:54" x14ac:dyDescent="0.15">
      <c r="AV1758" s="143" t="s">
        <v>229</v>
      </c>
      <c r="AW1758" s="144" t="s">
        <v>147</v>
      </c>
      <c r="AX1758" s="134" t="s">
        <v>198</v>
      </c>
      <c r="AY1758" s="134" t="s">
        <v>227</v>
      </c>
      <c r="AZ1758" s="134" t="s">
        <v>207</v>
      </c>
      <c r="BA1758" s="135">
        <v>0.5</v>
      </c>
      <c r="BB1758" s="145">
        <v>83520</v>
      </c>
    </row>
    <row r="1759" spans="48:54" x14ac:dyDescent="0.15">
      <c r="AV1759" s="143" t="s">
        <v>229</v>
      </c>
      <c r="AW1759" s="144" t="s">
        <v>147</v>
      </c>
      <c r="AX1759" s="134" t="s">
        <v>198</v>
      </c>
      <c r="AY1759" s="134" t="s">
        <v>227</v>
      </c>
      <c r="AZ1759" s="134" t="s">
        <v>225</v>
      </c>
      <c r="BA1759" s="135">
        <v>1</v>
      </c>
      <c r="BB1759" s="145">
        <v>107970</v>
      </c>
    </row>
    <row r="1760" spans="48:54" x14ac:dyDescent="0.15">
      <c r="AV1760" s="143" t="s">
        <v>229</v>
      </c>
      <c r="AW1760" s="144" t="s">
        <v>147</v>
      </c>
      <c r="AX1760" s="134" t="s">
        <v>198</v>
      </c>
      <c r="AY1760" s="134" t="s">
        <v>227</v>
      </c>
      <c r="AZ1760" s="134" t="s">
        <v>225</v>
      </c>
      <c r="BA1760" s="135">
        <v>0.75</v>
      </c>
      <c r="BB1760" s="145">
        <v>104440</v>
      </c>
    </row>
    <row r="1761" spans="48:54" x14ac:dyDescent="0.15">
      <c r="AV1761" s="143" t="s">
        <v>229</v>
      </c>
      <c r="AW1761" s="144" t="s">
        <v>147</v>
      </c>
      <c r="AX1761" s="134" t="s">
        <v>198</v>
      </c>
      <c r="AY1761" s="134" t="s">
        <v>227</v>
      </c>
      <c r="AZ1761" s="134" t="s">
        <v>225</v>
      </c>
      <c r="BA1761" s="135">
        <v>0.5</v>
      </c>
      <c r="BB1761" s="145">
        <v>100220</v>
      </c>
    </row>
    <row r="1762" spans="48:54" x14ac:dyDescent="0.15">
      <c r="AV1762" s="143" t="s">
        <v>229</v>
      </c>
      <c r="AW1762" s="144" t="s">
        <v>147</v>
      </c>
      <c r="AX1762" s="134" t="s">
        <v>199</v>
      </c>
      <c r="AY1762" s="134" t="s">
        <v>227</v>
      </c>
      <c r="AZ1762" s="134" t="s">
        <v>207</v>
      </c>
      <c r="BA1762" s="135">
        <v>1</v>
      </c>
      <c r="BB1762" s="145">
        <v>99340</v>
      </c>
    </row>
    <row r="1763" spans="48:54" x14ac:dyDescent="0.15">
      <c r="AV1763" s="143" t="s">
        <v>229</v>
      </c>
      <c r="AW1763" s="144" t="s">
        <v>147</v>
      </c>
      <c r="AX1763" s="134" t="s">
        <v>199</v>
      </c>
      <c r="AY1763" s="134" t="s">
        <v>227</v>
      </c>
      <c r="AZ1763" s="134" t="s">
        <v>207</v>
      </c>
      <c r="BA1763" s="135">
        <v>0.75</v>
      </c>
      <c r="BB1763" s="145">
        <v>95310</v>
      </c>
    </row>
    <row r="1764" spans="48:54" x14ac:dyDescent="0.15">
      <c r="AV1764" s="143" t="s">
        <v>229</v>
      </c>
      <c r="AW1764" s="144" t="s">
        <v>147</v>
      </c>
      <c r="AX1764" s="134" t="s">
        <v>199</v>
      </c>
      <c r="AY1764" s="134" t="s">
        <v>227</v>
      </c>
      <c r="AZ1764" s="134" t="s">
        <v>207</v>
      </c>
      <c r="BA1764" s="135">
        <v>0.5</v>
      </c>
      <c r="BB1764" s="145">
        <v>90730</v>
      </c>
    </row>
    <row r="1765" spans="48:54" x14ac:dyDescent="0.15">
      <c r="AV1765" s="143" t="s">
        <v>229</v>
      </c>
      <c r="AW1765" s="144" t="s">
        <v>147</v>
      </c>
      <c r="AX1765" s="134" t="s">
        <v>199</v>
      </c>
      <c r="AY1765" s="134" t="s">
        <v>227</v>
      </c>
      <c r="AZ1765" s="134" t="s">
        <v>225</v>
      </c>
      <c r="BA1765" s="135">
        <v>1</v>
      </c>
      <c r="BB1765" s="145">
        <v>119200</v>
      </c>
    </row>
    <row r="1766" spans="48:54" x14ac:dyDescent="0.15">
      <c r="AV1766" s="143" t="s">
        <v>229</v>
      </c>
      <c r="AW1766" s="144" t="s">
        <v>147</v>
      </c>
      <c r="AX1766" s="134" t="s">
        <v>199</v>
      </c>
      <c r="AY1766" s="134" t="s">
        <v>227</v>
      </c>
      <c r="AZ1766" s="134" t="s">
        <v>225</v>
      </c>
      <c r="BA1766" s="135">
        <v>0.75</v>
      </c>
      <c r="BB1766" s="145">
        <v>114370</v>
      </c>
    </row>
    <row r="1767" spans="48:54" x14ac:dyDescent="0.15">
      <c r="AV1767" s="143" t="s">
        <v>229</v>
      </c>
      <c r="AW1767" s="144" t="s">
        <v>147</v>
      </c>
      <c r="AX1767" s="134" t="s">
        <v>199</v>
      </c>
      <c r="AY1767" s="134" t="s">
        <v>227</v>
      </c>
      <c r="AZ1767" s="134" t="s">
        <v>225</v>
      </c>
      <c r="BA1767" s="135">
        <v>0.5</v>
      </c>
      <c r="BB1767" s="145">
        <v>108870</v>
      </c>
    </row>
    <row r="1768" spans="48:54" x14ac:dyDescent="0.15">
      <c r="AV1768" s="143" t="s">
        <v>229</v>
      </c>
      <c r="AW1768" s="144" t="s">
        <v>147</v>
      </c>
      <c r="AX1768" s="134" t="s">
        <v>200</v>
      </c>
      <c r="AY1768" s="134" t="s">
        <v>227</v>
      </c>
      <c r="AZ1768" s="134" t="s">
        <v>207</v>
      </c>
      <c r="BA1768" s="135">
        <v>1</v>
      </c>
      <c r="BB1768" s="145">
        <v>168770</v>
      </c>
    </row>
    <row r="1769" spans="48:54" x14ac:dyDescent="0.15">
      <c r="AV1769" s="143" t="s">
        <v>229</v>
      </c>
      <c r="AW1769" s="144" t="s">
        <v>147</v>
      </c>
      <c r="AX1769" s="134" t="s">
        <v>200</v>
      </c>
      <c r="AY1769" s="134" t="s">
        <v>227</v>
      </c>
      <c r="AZ1769" s="134" t="s">
        <v>207</v>
      </c>
      <c r="BA1769" s="135">
        <v>0.75</v>
      </c>
      <c r="BB1769" s="145">
        <v>157370</v>
      </c>
    </row>
    <row r="1770" spans="48:54" x14ac:dyDescent="0.15">
      <c r="AV1770" s="143" t="s">
        <v>229</v>
      </c>
      <c r="AW1770" s="144" t="s">
        <v>147</v>
      </c>
      <c r="AX1770" s="134" t="s">
        <v>200</v>
      </c>
      <c r="AY1770" s="134" t="s">
        <v>227</v>
      </c>
      <c r="AZ1770" s="134" t="s">
        <v>207</v>
      </c>
      <c r="BA1770" s="135">
        <v>0.5</v>
      </c>
      <c r="BB1770" s="145">
        <v>145560</v>
      </c>
    </row>
    <row r="1771" spans="48:54" x14ac:dyDescent="0.15">
      <c r="AV1771" s="143" t="s">
        <v>229</v>
      </c>
      <c r="AW1771" s="144" t="s">
        <v>147</v>
      </c>
      <c r="AX1771" s="134" t="s">
        <v>200</v>
      </c>
      <c r="AY1771" s="134" t="s">
        <v>227</v>
      </c>
      <c r="AZ1771" s="134" t="s">
        <v>225</v>
      </c>
      <c r="BA1771" s="135">
        <v>1</v>
      </c>
      <c r="BB1771" s="145">
        <v>202520</v>
      </c>
    </row>
    <row r="1772" spans="48:54" x14ac:dyDescent="0.15">
      <c r="AV1772" s="143" t="s">
        <v>229</v>
      </c>
      <c r="AW1772" s="144" t="s">
        <v>147</v>
      </c>
      <c r="AX1772" s="134" t="s">
        <v>200</v>
      </c>
      <c r="AY1772" s="134" t="s">
        <v>227</v>
      </c>
      <c r="AZ1772" s="134" t="s">
        <v>225</v>
      </c>
      <c r="BA1772" s="135">
        <v>0.75</v>
      </c>
      <c r="BB1772" s="145">
        <v>188840</v>
      </c>
    </row>
    <row r="1773" spans="48:54" x14ac:dyDescent="0.15">
      <c r="AV1773" s="143" t="s">
        <v>229</v>
      </c>
      <c r="AW1773" s="144" t="s">
        <v>147</v>
      </c>
      <c r="AX1773" s="134" t="s">
        <v>200</v>
      </c>
      <c r="AY1773" s="134" t="s">
        <v>227</v>
      </c>
      <c r="AZ1773" s="134" t="s">
        <v>225</v>
      </c>
      <c r="BA1773" s="135">
        <v>0.5</v>
      </c>
      <c r="BB1773" s="145">
        <v>174670</v>
      </c>
    </row>
    <row r="1774" spans="48:54" x14ac:dyDescent="0.15">
      <c r="AV1774" s="143" t="s">
        <v>229</v>
      </c>
      <c r="AW1774" s="144" t="s">
        <v>147</v>
      </c>
      <c r="AX1774" s="134" t="s">
        <v>201</v>
      </c>
      <c r="AY1774" s="134" t="s">
        <v>227</v>
      </c>
      <c r="AZ1774" s="134" t="s">
        <v>207</v>
      </c>
      <c r="BA1774" s="135">
        <v>1</v>
      </c>
      <c r="BB1774" s="145">
        <v>262960</v>
      </c>
    </row>
    <row r="1775" spans="48:54" x14ac:dyDescent="0.15">
      <c r="AV1775" s="143" t="s">
        <v>229</v>
      </c>
      <c r="AW1775" s="144" t="s">
        <v>147</v>
      </c>
      <c r="AX1775" s="134" t="s">
        <v>201</v>
      </c>
      <c r="AY1775" s="134" t="s">
        <v>227</v>
      </c>
      <c r="AZ1775" s="134" t="s">
        <v>207</v>
      </c>
      <c r="BA1775" s="135">
        <v>0.75</v>
      </c>
      <c r="BB1775" s="145">
        <v>240960</v>
      </c>
    </row>
    <row r="1776" spans="48:54" x14ac:dyDescent="0.15">
      <c r="AV1776" s="143" t="s">
        <v>229</v>
      </c>
      <c r="AW1776" s="144" t="s">
        <v>147</v>
      </c>
      <c r="AX1776" s="134" t="s">
        <v>201</v>
      </c>
      <c r="AY1776" s="134" t="s">
        <v>227</v>
      </c>
      <c r="AZ1776" s="134" t="s">
        <v>207</v>
      </c>
      <c r="BA1776" s="135">
        <v>0.5</v>
      </c>
      <c r="BB1776" s="145">
        <v>218750</v>
      </c>
    </row>
    <row r="1777" spans="48:54" x14ac:dyDescent="0.15">
      <c r="AV1777" s="143" t="s">
        <v>229</v>
      </c>
      <c r="AW1777" s="144" t="s">
        <v>147</v>
      </c>
      <c r="AX1777" s="134" t="s">
        <v>201</v>
      </c>
      <c r="AY1777" s="134" t="s">
        <v>227</v>
      </c>
      <c r="AZ1777" s="134" t="s">
        <v>225</v>
      </c>
      <c r="BA1777" s="135">
        <v>1</v>
      </c>
      <c r="BB1777" s="145">
        <v>315540</v>
      </c>
    </row>
    <row r="1778" spans="48:54" x14ac:dyDescent="0.15">
      <c r="AV1778" s="143" t="s">
        <v>229</v>
      </c>
      <c r="AW1778" s="144" t="s">
        <v>147</v>
      </c>
      <c r="AX1778" s="134" t="s">
        <v>201</v>
      </c>
      <c r="AY1778" s="134" t="s">
        <v>227</v>
      </c>
      <c r="AZ1778" s="134" t="s">
        <v>225</v>
      </c>
      <c r="BA1778" s="135">
        <v>0.75</v>
      </c>
      <c r="BB1778" s="145">
        <v>289150</v>
      </c>
    </row>
    <row r="1779" spans="48:54" x14ac:dyDescent="0.15">
      <c r="AV1779" s="143" t="s">
        <v>229</v>
      </c>
      <c r="AW1779" s="144" t="s">
        <v>147</v>
      </c>
      <c r="AX1779" s="134" t="s">
        <v>201</v>
      </c>
      <c r="AY1779" s="134" t="s">
        <v>227</v>
      </c>
      <c r="AZ1779" s="134" t="s">
        <v>225</v>
      </c>
      <c r="BA1779" s="135">
        <v>0.5</v>
      </c>
      <c r="BB1779" s="145">
        <v>262500</v>
      </c>
    </row>
    <row r="1780" spans="48:54" x14ac:dyDescent="0.15">
      <c r="AV1780" s="143" t="s">
        <v>229</v>
      </c>
      <c r="AW1780" s="144" t="s">
        <v>148</v>
      </c>
      <c r="AX1780" s="134" t="s">
        <v>198</v>
      </c>
      <c r="AY1780" s="134" t="s">
        <v>227</v>
      </c>
      <c r="AZ1780" s="134" t="s">
        <v>207</v>
      </c>
      <c r="BA1780" s="135">
        <v>1</v>
      </c>
      <c r="BB1780" s="145">
        <v>86620</v>
      </c>
    </row>
    <row r="1781" spans="48:54" x14ac:dyDescent="0.15">
      <c r="AV1781" s="143" t="s">
        <v>229</v>
      </c>
      <c r="AW1781" s="144" t="s">
        <v>148</v>
      </c>
      <c r="AX1781" s="134" t="s">
        <v>198</v>
      </c>
      <c r="AY1781" s="134" t="s">
        <v>227</v>
      </c>
      <c r="AZ1781" s="134" t="s">
        <v>207</v>
      </c>
      <c r="BA1781" s="135">
        <v>0.75</v>
      </c>
      <c r="BB1781" s="145">
        <v>83830</v>
      </c>
    </row>
    <row r="1782" spans="48:54" x14ac:dyDescent="0.15">
      <c r="AV1782" s="143" t="s">
        <v>229</v>
      </c>
      <c r="AW1782" s="144" t="s">
        <v>148</v>
      </c>
      <c r="AX1782" s="134" t="s">
        <v>198</v>
      </c>
      <c r="AY1782" s="134" t="s">
        <v>227</v>
      </c>
      <c r="AZ1782" s="134" t="s">
        <v>207</v>
      </c>
      <c r="BA1782" s="135">
        <v>0.5</v>
      </c>
      <c r="BB1782" s="145">
        <v>80670</v>
      </c>
    </row>
    <row r="1783" spans="48:54" x14ac:dyDescent="0.15">
      <c r="AV1783" s="143" t="s">
        <v>229</v>
      </c>
      <c r="AW1783" s="144" t="s">
        <v>148</v>
      </c>
      <c r="AX1783" s="134" t="s">
        <v>198</v>
      </c>
      <c r="AY1783" s="134" t="s">
        <v>227</v>
      </c>
      <c r="AZ1783" s="134" t="s">
        <v>225</v>
      </c>
      <c r="BA1783" s="135">
        <v>1</v>
      </c>
      <c r="BB1783" s="145">
        <v>103950</v>
      </c>
    </row>
    <row r="1784" spans="48:54" x14ac:dyDescent="0.15">
      <c r="AV1784" s="143" t="s">
        <v>229</v>
      </c>
      <c r="AW1784" s="144" t="s">
        <v>148</v>
      </c>
      <c r="AX1784" s="134" t="s">
        <v>198</v>
      </c>
      <c r="AY1784" s="134" t="s">
        <v>227</v>
      </c>
      <c r="AZ1784" s="134" t="s">
        <v>225</v>
      </c>
      <c r="BA1784" s="135">
        <v>0.75</v>
      </c>
      <c r="BB1784" s="145">
        <v>100580</v>
      </c>
    </row>
    <row r="1785" spans="48:54" x14ac:dyDescent="0.15">
      <c r="AV1785" s="143" t="s">
        <v>229</v>
      </c>
      <c r="AW1785" s="144" t="s">
        <v>148</v>
      </c>
      <c r="AX1785" s="134" t="s">
        <v>198</v>
      </c>
      <c r="AY1785" s="134" t="s">
        <v>227</v>
      </c>
      <c r="AZ1785" s="134" t="s">
        <v>225</v>
      </c>
      <c r="BA1785" s="135">
        <v>0.5</v>
      </c>
      <c r="BB1785" s="145">
        <v>96800</v>
      </c>
    </row>
    <row r="1786" spans="48:54" x14ac:dyDescent="0.15">
      <c r="AV1786" s="143" t="s">
        <v>229</v>
      </c>
      <c r="AW1786" s="144" t="s">
        <v>148</v>
      </c>
      <c r="AX1786" s="134" t="s">
        <v>199</v>
      </c>
      <c r="AY1786" s="134" t="s">
        <v>227</v>
      </c>
      <c r="AZ1786" s="134" t="s">
        <v>207</v>
      </c>
      <c r="BA1786" s="135">
        <v>1</v>
      </c>
      <c r="BB1786" s="145">
        <v>95990</v>
      </c>
    </row>
    <row r="1787" spans="48:54" x14ac:dyDescent="0.15">
      <c r="AV1787" s="143" t="s">
        <v>229</v>
      </c>
      <c r="AW1787" s="144" t="s">
        <v>148</v>
      </c>
      <c r="AX1787" s="134" t="s">
        <v>199</v>
      </c>
      <c r="AY1787" s="134" t="s">
        <v>227</v>
      </c>
      <c r="AZ1787" s="134" t="s">
        <v>207</v>
      </c>
      <c r="BA1787" s="135">
        <v>0.75</v>
      </c>
      <c r="BB1787" s="145">
        <v>92090</v>
      </c>
    </row>
    <row r="1788" spans="48:54" x14ac:dyDescent="0.15">
      <c r="AV1788" s="143" t="s">
        <v>229</v>
      </c>
      <c r="AW1788" s="144" t="s">
        <v>148</v>
      </c>
      <c r="AX1788" s="134" t="s">
        <v>199</v>
      </c>
      <c r="AY1788" s="134" t="s">
        <v>227</v>
      </c>
      <c r="AZ1788" s="134" t="s">
        <v>207</v>
      </c>
      <c r="BA1788" s="135">
        <v>0.5</v>
      </c>
      <c r="BB1788" s="145">
        <v>87880</v>
      </c>
    </row>
    <row r="1789" spans="48:54" x14ac:dyDescent="0.15">
      <c r="AV1789" s="143" t="s">
        <v>229</v>
      </c>
      <c r="AW1789" s="144" t="s">
        <v>148</v>
      </c>
      <c r="AX1789" s="134" t="s">
        <v>199</v>
      </c>
      <c r="AY1789" s="134" t="s">
        <v>227</v>
      </c>
      <c r="AZ1789" s="134" t="s">
        <v>225</v>
      </c>
      <c r="BA1789" s="135">
        <v>1</v>
      </c>
      <c r="BB1789" s="145">
        <v>115180</v>
      </c>
    </row>
    <row r="1790" spans="48:54" x14ac:dyDescent="0.15">
      <c r="AV1790" s="143" t="s">
        <v>229</v>
      </c>
      <c r="AW1790" s="144" t="s">
        <v>148</v>
      </c>
      <c r="AX1790" s="134" t="s">
        <v>199</v>
      </c>
      <c r="AY1790" s="134" t="s">
        <v>227</v>
      </c>
      <c r="AZ1790" s="134" t="s">
        <v>225</v>
      </c>
      <c r="BA1790" s="135">
        <v>0.75</v>
      </c>
      <c r="BB1790" s="145">
        <v>110500</v>
      </c>
    </row>
    <row r="1791" spans="48:54" x14ac:dyDescent="0.15">
      <c r="AV1791" s="143" t="s">
        <v>229</v>
      </c>
      <c r="AW1791" s="144" t="s">
        <v>148</v>
      </c>
      <c r="AX1791" s="134" t="s">
        <v>199</v>
      </c>
      <c r="AY1791" s="134" t="s">
        <v>227</v>
      </c>
      <c r="AZ1791" s="134" t="s">
        <v>225</v>
      </c>
      <c r="BA1791" s="135">
        <v>0.5</v>
      </c>
      <c r="BB1791" s="145">
        <v>105450</v>
      </c>
    </row>
    <row r="1792" spans="48:54" x14ac:dyDescent="0.15">
      <c r="AV1792" s="143" t="s">
        <v>229</v>
      </c>
      <c r="AW1792" s="144" t="s">
        <v>148</v>
      </c>
      <c r="AX1792" s="134" t="s">
        <v>200</v>
      </c>
      <c r="AY1792" s="134" t="s">
        <v>227</v>
      </c>
      <c r="AZ1792" s="134" t="s">
        <v>207</v>
      </c>
      <c r="BA1792" s="135">
        <v>1</v>
      </c>
      <c r="BB1792" s="145">
        <v>165420</v>
      </c>
    </row>
    <row r="1793" spans="48:54" x14ac:dyDescent="0.15">
      <c r="AV1793" s="143" t="s">
        <v>229</v>
      </c>
      <c r="AW1793" s="144" t="s">
        <v>148</v>
      </c>
      <c r="AX1793" s="134" t="s">
        <v>200</v>
      </c>
      <c r="AY1793" s="134" t="s">
        <v>227</v>
      </c>
      <c r="AZ1793" s="134" t="s">
        <v>207</v>
      </c>
      <c r="BA1793" s="135">
        <v>0.75</v>
      </c>
      <c r="BB1793" s="145">
        <v>154160</v>
      </c>
    </row>
    <row r="1794" spans="48:54" x14ac:dyDescent="0.15">
      <c r="AV1794" s="143" t="s">
        <v>229</v>
      </c>
      <c r="AW1794" s="144" t="s">
        <v>148</v>
      </c>
      <c r="AX1794" s="134" t="s">
        <v>200</v>
      </c>
      <c r="AY1794" s="134" t="s">
        <v>227</v>
      </c>
      <c r="AZ1794" s="134" t="s">
        <v>207</v>
      </c>
      <c r="BA1794" s="135">
        <v>0.5</v>
      </c>
      <c r="BB1794" s="145">
        <v>142710</v>
      </c>
    </row>
    <row r="1795" spans="48:54" x14ac:dyDescent="0.15">
      <c r="AV1795" s="143" t="s">
        <v>229</v>
      </c>
      <c r="AW1795" s="144" t="s">
        <v>148</v>
      </c>
      <c r="AX1795" s="134" t="s">
        <v>200</v>
      </c>
      <c r="AY1795" s="134" t="s">
        <v>227</v>
      </c>
      <c r="AZ1795" s="134" t="s">
        <v>225</v>
      </c>
      <c r="BA1795" s="135">
        <v>1</v>
      </c>
      <c r="BB1795" s="145">
        <v>198500</v>
      </c>
    </row>
    <row r="1796" spans="48:54" x14ac:dyDescent="0.15">
      <c r="AV1796" s="143" t="s">
        <v>229</v>
      </c>
      <c r="AW1796" s="144" t="s">
        <v>148</v>
      </c>
      <c r="AX1796" s="134" t="s">
        <v>200</v>
      </c>
      <c r="AY1796" s="134" t="s">
        <v>227</v>
      </c>
      <c r="AZ1796" s="134" t="s">
        <v>225</v>
      </c>
      <c r="BA1796" s="135">
        <v>0.75</v>
      </c>
      <c r="BB1796" s="145">
        <v>184990</v>
      </c>
    </row>
    <row r="1797" spans="48:54" x14ac:dyDescent="0.15">
      <c r="AV1797" s="143" t="s">
        <v>229</v>
      </c>
      <c r="AW1797" s="144" t="s">
        <v>148</v>
      </c>
      <c r="AX1797" s="134" t="s">
        <v>200</v>
      </c>
      <c r="AY1797" s="134" t="s">
        <v>227</v>
      </c>
      <c r="AZ1797" s="134" t="s">
        <v>225</v>
      </c>
      <c r="BA1797" s="135">
        <v>0.5</v>
      </c>
      <c r="BB1797" s="145">
        <v>171250</v>
      </c>
    </row>
    <row r="1798" spans="48:54" x14ac:dyDescent="0.15">
      <c r="AV1798" s="143" t="s">
        <v>229</v>
      </c>
      <c r="AW1798" s="144" t="s">
        <v>148</v>
      </c>
      <c r="AX1798" s="134" t="s">
        <v>201</v>
      </c>
      <c r="AY1798" s="134" t="s">
        <v>227</v>
      </c>
      <c r="AZ1798" s="134" t="s">
        <v>207</v>
      </c>
      <c r="BA1798" s="135">
        <v>1</v>
      </c>
      <c r="BB1798" s="145">
        <v>259600</v>
      </c>
    </row>
    <row r="1799" spans="48:54" x14ac:dyDescent="0.15">
      <c r="AV1799" s="143" t="s">
        <v>229</v>
      </c>
      <c r="AW1799" s="144" t="s">
        <v>148</v>
      </c>
      <c r="AX1799" s="134" t="s">
        <v>201</v>
      </c>
      <c r="AY1799" s="134" t="s">
        <v>227</v>
      </c>
      <c r="AZ1799" s="134" t="s">
        <v>207</v>
      </c>
      <c r="BA1799" s="135">
        <v>0.75</v>
      </c>
      <c r="BB1799" s="145">
        <v>237750</v>
      </c>
    </row>
    <row r="1800" spans="48:54" x14ac:dyDescent="0.15">
      <c r="AV1800" s="143" t="s">
        <v>229</v>
      </c>
      <c r="AW1800" s="144" t="s">
        <v>148</v>
      </c>
      <c r="AX1800" s="134" t="s">
        <v>201</v>
      </c>
      <c r="AY1800" s="134" t="s">
        <v>227</v>
      </c>
      <c r="AZ1800" s="134" t="s">
        <v>207</v>
      </c>
      <c r="BA1800" s="135">
        <v>0.5</v>
      </c>
      <c r="BB1800" s="145">
        <v>215900</v>
      </c>
    </row>
    <row r="1801" spans="48:54" x14ac:dyDescent="0.15">
      <c r="AV1801" s="143" t="s">
        <v>229</v>
      </c>
      <c r="AW1801" s="144" t="s">
        <v>148</v>
      </c>
      <c r="AX1801" s="134" t="s">
        <v>201</v>
      </c>
      <c r="AY1801" s="134" t="s">
        <v>227</v>
      </c>
      <c r="AZ1801" s="134" t="s">
        <v>225</v>
      </c>
      <c r="BA1801" s="135">
        <v>1</v>
      </c>
      <c r="BB1801" s="145">
        <v>311510</v>
      </c>
    </row>
    <row r="1802" spans="48:54" x14ac:dyDescent="0.15">
      <c r="AV1802" s="143" t="s">
        <v>229</v>
      </c>
      <c r="AW1802" s="144" t="s">
        <v>148</v>
      </c>
      <c r="AX1802" s="134" t="s">
        <v>201</v>
      </c>
      <c r="AY1802" s="134" t="s">
        <v>227</v>
      </c>
      <c r="AZ1802" s="134" t="s">
        <v>225</v>
      </c>
      <c r="BA1802" s="135">
        <v>0.75</v>
      </c>
      <c r="BB1802" s="145">
        <v>285290</v>
      </c>
    </row>
    <row r="1803" spans="48:54" x14ac:dyDescent="0.15">
      <c r="AV1803" s="143" t="s">
        <v>229</v>
      </c>
      <c r="AW1803" s="144" t="s">
        <v>148</v>
      </c>
      <c r="AX1803" s="134" t="s">
        <v>201</v>
      </c>
      <c r="AY1803" s="134" t="s">
        <v>227</v>
      </c>
      <c r="AZ1803" s="134" t="s">
        <v>225</v>
      </c>
      <c r="BA1803" s="135">
        <v>0.5</v>
      </c>
      <c r="BB1803" s="145">
        <v>259080</v>
      </c>
    </row>
    <row r="1804" spans="48:54" x14ac:dyDescent="0.15">
      <c r="AV1804" s="143" t="s">
        <v>229</v>
      </c>
      <c r="AW1804" s="144" t="s">
        <v>149</v>
      </c>
      <c r="AX1804" s="134" t="s">
        <v>198</v>
      </c>
      <c r="AY1804" s="134" t="s">
        <v>227</v>
      </c>
      <c r="AZ1804" s="134" t="s">
        <v>207</v>
      </c>
      <c r="BA1804" s="135">
        <v>1</v>
      </c>
      <c r="BB1804" s="145">
        <v>76450</v>
      </c>
    </row>
    <row r="1805" spans="48:54" x14ac:dyDescent="0.15">
      <c r="AV1805" s="143" t="s">
        <v>229</v>
      </c>
      <c r="AW1805" s="144" t="s">
        <v>149</v>
      </c>
      <c r="AX1805" s="134" t="s">
        <v>198</v>
      </c>
      <c r="AY1805" s="134" t="s">
        <v>227</v>
      </c>
      <c r="AZ1805" s="134" t="s">
        <v>207</v>
      </c>
      <c r="BA1805" s="135">
        <v>0.75</v>
      </c>
      <c r="BB1805" s="145">
        <v>73760</v>
      </c>
    </row>
    <row r="1806" spans="48:54" x14ac:dyDescent="0.15">
      <c r="AV1806" s="143" t="s">
        <v>229</v>
      </c>
      <c r="AW1806" s="144" t="s">
        <v>149</v>
      </c>
      <c r="AX1806" s="134" t="s">
        <v>198</v>
      </c>
      <c r="AY1806" s="134" t="s">
        <v>227</v>
      </c>
      <c r="AZ1806" s="134" t="s">
        <v>207</v>
      </c>
      <c r="BA1806" s="135">
        <v>0.5</v>
      </c>
      <c r="BB1806" s="145">
        <v>70970</v>
      </c>
    </row>
    <row r="1807" spans="48:54" x14ac:dyDescent="0.15">
      <c r="AV1807" s="143" t="s">
        <v>229</v>
      </c>
      <c r="AW1807" s="144" t="s">
        <v>149</v>
      </c>
      <c r="AX1807" s="134" t="s">
        <v>198</v>
      </c>
      <c r="AY1807" s="134" t="s">
        <v>227</v>
      </c>
      <c r="AZ1807" s="134" t="s">
        <v>225</v>
      </c>
      <c r="BA1807" s="135">
        <v>1</v>
      </c>
      <c r="BB1807" s="145">
        <v>91740</v>
      </c>
    </row>
    <row r="1808" spans="48:54" x14ac:dyDescent="0.15">
      <c r="AV1808" s="143" t="s">
        <v>229</v>
      </c>
      <c r="AW1808" s="144" t="s">
        <v>149</v>
      </c>
      <c r="AX1808" s="134" t="s">
        <v>198</v>
      </c>
      <c r="AY1808" s="134" t="s">
        <v>227</v>
      </c>
      <c r="AZ1808" s="134" t="s">
        <v>225</v>
      </c>
      <c r="BA1808" s="135">
        <v>0.75</v>
      </c>
      <c r="BB1808" s="145">
        <v>88500</v>
      </c>
    </row>
    <row r="1809" spans="48:54" x14ac:dyDescent="0.15">
      <c r="AV1809" s="143" t="s">
        <v>229</v>
      </c>
      <c r="AW1809" s="144" t="s">
        <v>149</v>
      </c>
      <c r="AX1809" s="134" t="s">
        <v>198</v>
      </c>
      <c r="AY1809" s="134" t="s">
        <v>227</v>
      </c>
      <c r="AZ1809" s="134" t="s">
        <v>225</v>
      </c>
      <c r="BA1809" s="135">
        <v>0.5</v>
      </c>
      <c r="BB1809" s="145">
        <v>85160</v>
      </c>
    </row>
    <row r="1810" spans="48:54" x14ac:dyDescent="0.15">
      <c r="AV1810" s="143" t="s">
        <v>229</v>
      </c>
      <c r="AW1810" s="144" t="s">
        <v>149</v>
      </c>
      <c r="AX1810" s="134" t="s">
        <v>199</v>
      </c>
      <c r="AY1810" s="134" t="s">
        <v>227</v>
      </c>
      <c r="AZ1810" s="134" t="s">
        <v>207</v>
      </c>
      <c r="BA1810" s="135">
        <v>1</v>
      </c>
      <c r="BB1810" s="145">
        <v>85810</v>
      </c>
    </row>
    <row r="1811" spans="48:54" x14ac:dyDescent="0.15">
      <c r="AV1811" s="143" t="s">
        <v>229</v>
      </c>
      <c r="AW1811" s="144" t="s">
        <v>149</v>
      </c>
      <c r="AX1811" s="134" t="s">
        <v>199</v>
      </c>
      <c r="AY1811" s="134" t="s">
        <v>227</v>
      </c>
      <c r="AZ1811" s="134" t="s">
        <v>207</v>
      </c>
      <c r="BA1811" s="135">
        <v>0.75</v>
      </c>
      <c r="BB1811" s="145">
        <v>82030</v>
      </c>
    </row>
    <row r="1812" spans="48:54" x14ac:dyDescent="0.15">
      <c r="AV1812" s="143" t="s">
        <v>229</v>
      </c>
      <c r="AW1812" s="144" t="s">
        <v>149</v>
      </c>
      <c r="AX1812" s="134" t="s">
        <v>199</v>
      </c>
      <c r="AY1812" s="134" t="s">
        <v>227</v>
      </c>
      <c r="AZ1812" s="134" t="s">
        <v>207</v>
      </c>
      <c r="BA1812" s="135">
        <v>0.5</v>
      </c>
      <c r="BB1812" s="145">
        <v>78180</v>
      </c>
    </row>
    <row r="1813" spans="48:54" x14ac:dyDescent="0.15">
      <c r="AV1813" s="143" t="s">
        <v>229</v>
      </c>
      <c r="AW1813" s="144" t="s">
        <v>149</v>
      </c>
      <c r="AX1813" s="134" t="s">
        <v>199</v>
      </c>
      <c r="AY1813" s="134" t="s">
        <v>227</v>
      </c>
      <c r="AZ1813" s="134" t="s">
        <v>225</v>
      </c>
      <c r="BA1813" s="135">
        <v>1</v>
      </c>
      <c r="BB1813" s="145">
        <v>102960</v>
      </c>
    </row>
    <row r="1814" spans="48:54" x14ac:dyDescent="0.15">
      <c r="AV1814" s="143" t="s">
        <v>229</v>
      </c>
      <c r="AW1814" s="144" t="s">
        <v>149</v>
      </c>
      <c r="AX1814" s="134" t="s">
        <v>199</v>
      </c>
      <c r="AY1814" s="134" t="s">
        <v>227</v>
      </c>
      <c r="AZ1814" s="134" t="s">
        <v>225</v>
      </c>
      <c r="BA1814" s="135">
        <v>0.75</v>
      </c>
      <c r="BB1814" s="145">
        <v>98440</v>
      </c>
    </row>
    <row r="1815" spans="48:54" x14ac:dyDescent="0.15">
      <c r="AV1815" s="143" t="s">
        <v>229</v>
      </c>
      <c r="AW1815" s="144" t="s">
        <v>149</v>
      </c>
      <c r="AX1815" s="134" t="s">
        <v>199</v>
      </c>
      <c r="AY1815" s="134" t="s">
        <v>227</v>
      </c>
      <c r="AZ1815" s="134" t="s">
        <v>225</v>
      </c>
      <c r="BA1815" s="135">
        <v>0.5</v>
      </c>
      <c r="BB1815" s="145">
        <v>93820</v>
      </c>
    </row>
    <row r="1816" spans="48:54" x14ac:dyDescent="0.15">
      <c r="AV1816" s="143" t="s">
        <v>229</v>
      </c>
      <c r="AW1816" s="144" t="s">
        <v>149</v>
      </c>
      <c r="AX1816" s="134" t="s">
        <v>200</v>
      </c>
      <c r="AY1816" s="134" t="s">
        <v>227</v>
      </c>
      <c r="AZ1816" s="134" t="s">
        <v>207</v>
      </c>
      <c r="BA1816" s="135">
        <v>1</v>
      </c>
      <c r="BB1816" s="145">
        <v>155230</v>
      </c>
    </row>
    <row r="1817" spans="48:54" x14ac:dyDescent="0.15">
      <c r="AV1817" s="143" t="s">
        <v>229</v>
      </c>
      <c r="AW1817" s="144" t="s">
        <v>149</v>
      </c>
      <c r="AX1817" s="134" t="s">
        <v>200</v>
      </c>
      <c r="AY1817" s="134" t="s">
        <v>227</v>
      </c>
      <c r="AZ1817" s="134" t="s">
        <v>207</v>
      </c>
      <c r="BA1817" s="135">
        <v>0.75</v>
      </c>
      <c r="BB1817" s="145">
        <v>144100</v>
      </c>
    </row>
    <row r="1818" spans="48:54" x14ac:dyDescent="0.15">
      <c r="AV1818" s="143" t="s">
        <v>229</v>
      </c>
      <c r="AW1818" s="144" t="s">
        <v>149</v>
      </c>
      <c r="AX1818" s="134" t="s">
        <v>200</v>
      </c>
      <c r="AY1818" s="134" t="s">
        <v>227</v>
      </c>
      <c r="AZ1818" s="134" t="s">
        <v>207</v>
      </c>
      <c r="BA1818" s="135">
        <v>0.5</v>
      </c>
      <c r="BB1818" s="145">
        <v>133010</v>
      </c>
    </row>
    <row r="1819" spans="48:54" x14ac:dyDescent="0.15">
      <c r="AV1819" s="143" t="s">
        <v>229</v>
      </c>
      <c r="AW1819" s="144" t="s">
        <v>149</v>
      </c>
      <c r="AX1819" s="134" t="s">
        <v>200</v>
      </c>
      <c r="AY1819" s="134" t="s">
        <v>227</v>
      </c>
      <c r="AZ1819" s="134" t="s">
        <v>225</v>
      </c>
      <c r="BA1819" s="135">
        <v>1</v>
      </c>
      <c r="BB1819" s="145">
        <v>186280</v>
      </c>
    </row>
    <row r="1820" spans="48:54" x14ac:dyDescent="0.15">
      <c r="AV1820" s="143" t="s">
        <v>229</v>
      </c>
      <c r="AW1820" s="144" t="s">
        <v>149</v>
      </c>
      <c r="AX1820" s="134" t="s">
        <v>200</v>
      </c>
      <c r="AY1820" s="134" t="s">
        <v>227</v>
      </c>
      <c r="AZ1820" s="134" t="s">
        <v>225</v>
      </c>
      <c r="BA1820" s="135">
        <v>0.75</v>
      </c>
      <c r="BB1820" s="145">
        <v>172910</v>
      </c>
    </row>
    <row r="1821" spans="48:54" x14ac:dyDescent="0.15">
      <c r="AV1821" s="143" t="s">
        <v>229</v>
      </c>
      <c r="AW1821" s="144" t="s">
        <v>149</v>
      </c>
      <c r="AX1821" s="134" t="s">
        <v>200</v>
      </c>
      <c r="AY1821" s="134" t="s">
        <v>227</v>
      </c>
      <c r="AZ1821" s="134" t="s">
        <v>225</v>
      </c>
      <c r="BA1821" s="135">
        <v>0.5</v>
      </c>
      <c r="BB1821" s="145">
        <v>159610</v>
      </c>
    </row>
    <row r="1822" spans="48:54" x14ac:dyDescent="0.15">
      <c r="AV1822" s="143" t="s">
        <v>229</v>
      </c>
      <c r="AW1822" s="144" t="s">
        <v>149</v>
      </c>
      <c r="AX1822" s="134" t="s">
        <v>201</v>
      </c>
      <c r="AY1822" s="134" t="s">
        <v>227</v>
      </c>
      <c r="AZ1822" s="134" t="s">
        <v>207</v>
      </c>
      <c r="BA1822" s="135">
        <v>1</v>
      </c>
      <c r="BB1822" s="145">
        <v>249420</v>
      </c>
    </row>
    <row r="1823" spans="48:54" x14ac:dyDescent="0.15">
      <c r="AV1823" s="143" t="s">
        <v>229</v>
      </c>
      <c r="AW1823" s="144" t="s">
        <v>149</v>
      </c>
      <c r="AX1823" s="134" t="s">
        <v>201</v>
      </c>
      <c r="AY1823" s="134" t="s">
        <v>227</v>
      </c>
      <c r="AZ1823" s="134" t="s">
        <v>207</v>
      </c>
      <c r="BA1823" s="135">
        <v>0.75</v>
      </c>
      <c r="BB1823" s="145">
        <v>227680</v>
      </c>
    </row>
    <row r="1824" spans="48:54" x14ac:dyDescent="0.15">
      <c r="AV1824" s="143" t="s">
        <v>229</v>
      </c>
      <c r="AW1824" s="144" t="s">
        <v>149</v>
      </c>
      <c r="AX1824" s="134" t="s">
        <v>201</v>
      </c>
      <c r="AY1824" s="134" t="s">
        <v>227</v>
      </c>
      <c r="AZ1824" s="134" t="s">
        <v>207</v>
      </c>
      <c r="BA1824" s="135">
        <v>0.5</v>
      </c>
      <c r="BB1824" s="145">
        <v>206200</v>
      </c>
    </row>
    <row r="1825" spans="48:54" x14ac:dyDescent="0.15">
      <c r="AV1825" s="143" t="s">
        <v>229</v>
      </c>
      <c r="AW1825" s="144" t="s">
        <v>149</v>
      </c>
      <c r="AX1825" s="134" t="s">
        <v>201</v>
      </c>
      <c r="AY1825" s="134" t="s">
        <v>227</v>
      </c>
      <c r="AZ1825" s="134" t="s">
        <v>225</v>
      </c>
      <c r="BA1825" s="135">
        <v>1</v>
      </c>
      <c r="BB1825" s="145">
        <v>299300</v>
      </c>
    </row>
    <row r="1826" spans="48:54" x14ac:dyDescent="0.15">
      <c r="AV1826" s="143" t="s">
        <v>229</v>
      </c>
      <c r="AW1826" s="144" t="s">
        <v>149</v>
      </c>
      <c r="AX1826" s="134" t="s">
        <v>201</v>
      </c>
      <c r="AY1826" s="134" t="s">
        <v>227</v>
      </c>
      <c r="AZ1826" s="134" t="s">
        <v>225</v>
      </c>
      <c r="BA1826" s="135">
        <v>0.75</v>
      </c>
      <c r="BB1826" s="145">
        <v>273220</v>
      </c>
    </row>
    <row r="1827" spans="48:54" x14ac:dyDescent="0.15">
      <c r="AV1827" s="143" t="s">
        <v>229</v>
      </c>
      <c r="AW1827" s="144" t="s">
        <v>149</v>
      </c>
      <c r="AX1827" s="134" t="s">
        <v>201</v>
      </c>
      <c r="AY1827" s="134" t="s">
        <v>227</v>
      </c>
      <c r="AZ1827" s="134" t="s">
        <v>225</v>
      </c>
      <c r="BA1827" s="135">
        <v>0.5</v>
      </c>
      <c r="BB1827" s="145">
        <v>247440</v>
      </c>
    </row>
    <row r="1828" spans="48:54" x14ac:dyDescent="0.15">
      <c r="AV1828" s="143" t="s">
        <v>229</v>
      </c>
      <c r="AW1828" s="144" t="s">
        <v>150</v>
      </c>
      <c r="AX1828" s="134" t="s">
        <v>198</v>
      </c>
      <c r="AY1828" s="134" t="s">
        <v>227</v>
      </c>
      <c r="AZ1828" s="134" t="s">
        <v>207</v>
      </c>
      <c r="BA1828" s="135">
        <v>1</v>
      </c>
      <c r="BB1828" s="145">
        <v>69380</v>
      </c>
    </row>
    <row r="1829" spans="48:54" x14ac:dyDescent="0.15">
      <c r="AV1829" s="143" t="s">
        <v>229</v>
      </c>
      <c r="AW1829" s="144" t="s">
        <v>150</v>
      </c>
      <c r="AX1829" s="134" t="s">
        <v>198</v>
      </c>
      <c r="AY1829" s="134" t="s">
        <v>227</v>
      </c>
      <c r="AZ1829" s="134" t="s">
        <v>207</v>
      </c>
      <c r="BA1829" s="135">
        <v>0.75</v>
      </c>
      <c r="BB1829" s="145">
        <v>66620</v>
      </c>
    </row>
    <row r="1830" spans="48:54" x14ac:dyDescent="0.15">
      <c r="AV1830" s="143" t="s">
        <v>229</v>
      </c>
      <c r="AW1830" s="144" t="s">
        <v>150</v>
      </c>
      <c r="AX1830" s="134" t="s">
        <v>198</v>
      </c>
      <c r="AY1830" s="134" t="s">
        <v>227</v>
      </c>
      <c r="AZ1830" s="134" t="s">
        <v>207</v>
      </c>
      <c r="BA1830" s="135">
        <v>0.5</v>
      </c>
      <c r="BB1830" s="145">
        <v>64050</v>
      </c>
    </row>
    <row r="1831" spans="48:54" x14ac:dyDescent="0.15">
      <c r="AV1831" s="143" t="s">
        <v>229</v>
      </c>
      <c r="AW1831" s="144" t="s">
        <v>150</v>
      </c>
      <c r="AX1831" s="134" t="s">
        <v>198</v>
      </c>
      <c r="AY1831" s="134" t="s">
        <v>227</v>
      </c>
      <c r="AZ1831" s="134" t="s">
        <v>225</v>
      </c>
      <c r="BA1831" s="135">
        <v>1</v>
      </c>
      <c r="BB1831" s="145">
        <v>83250</v>
      </c>
    </row>
    <row r="1832" spans="48:54" x14ac:dyDescent="0.15">
      <c r="AV1832" s="143" t="s">
        <v>229</v>
      </c>
      <c r="AW1832" s="144" t="s">
        <v>150</v>
      </c>
      <c r="AX1832" s="134" t="s">
        <v>198</v>
      </c>
      <c r="AY1832" s="134" t="s">
        <v>227</v>
      </c>
      <c r="AZ1832" s="134" t="s">
        <v>225</v>
      </c>
      <c r="BA1832" s="135">
        <v>0.75</v>
      </c>
      <c r="BB1832" s="145">
        <v>79960</v>
      </c>
    </row>
    <row r="1833" spans="48:54" x14ac:dyDescent="0.15">
      <c r="AV1833" s="143" t="s">
        <v>229</v>
      </c>
      <c r="AW1833" s="144" t="s">
        <v>150</v>
      </c>
      <c r="AX1833" s="134" t="s">
        <v>198</v>
      </c>
      <c r="AY1833" s="134" t="s">
        <v>227</v>
      </c>
      <c r="AZ1833" s="134" t="s">
        <v>225</v>
      </c>
      <c r="BA1833" s="135">
        <v>0.5</v>
      </c>
      <c r="BB1833" s="145">
        <v>76860</v>
      </c>
    </row>
    <row r="1834" spans="48:54" x14ac:dyDescent="0.15">
      <c r="AV1834" s="143" t="s">
        <v>229</v>
      </c>
      <c r="AW1834" s="144" t="s">
        <v>150</v>
      </c>
      <c r="AX1834" s="134" t="s">
        <v>199</v>
      </c>
      <c r="AY1834" s="134" t="s">
        <v>227</v>
      </c>
      <c r="AZ1834" s="134" t="s">
        <v>207</v>
      </c>
      <c r="BA1834" s="135">
        <v>1</v>
      </c>
      <c r="BB1834" s="145">
        <v>78730</v>
      </c>
    </row>
    <row r="1835" spans="48:54" x14ac:dyDescent="0.15">
      <c r="AV1835" s="143" t="s">
        <v>229</v>
      </c>
      <c r="AW1835" s="144" t="s">
        <v>150</v>
      </c>
      <c r="AX1835" s="134" t="s">
        <v>199</v>
      </c>
      <c r="AY1835" s="134" t="s">
        <v>227</v>
      </c>
      <c r="AZ1835" s="134" t="s">
        <v>207</v>
      </c>
      <c r="BA1835" s="135">
        <v>0.75</v>
      </c>
      <c r="BB1835" s="145">
        <v>74900</v>
      </c>
    </row>
    <row r="1836" spans="48:54" x14ac:dyDescent="0.15">
      <c r="AV1836" s="143" t="s">
        <v>229</v>
      </c>
      <c r="AW1836" s="144" t="s">
        <v>150</v>
      </c>
      <c r="AX1836" s="134" t="s">
        <v>199</v>
      </c>
      <c r="AY1836" s="134" t="s">
        <v>227</v>
      </c>
      <c r="AZ1836" s="134" t="s">
        <v>207</v>
      </c>
      <c r="BA1836" s="135">
        <v>0.5</v>
      </c>
      <c r="BB1836" s="145">
        <v>71260</v>
      </c>
    </row>
    <row r="1837" spans="48:54" x14ac:dyDescent="0.15">
      <c r="AV1837" s="143" t="s">
        <v>229</v>
      </c>
      <c r="AW1837" s="144" t="s">
        <v>150</v>
      </c>
      <c r="AX1837" s="134" t="s">
        <v>199</v>
      </c>
      <c r="AY1837" s="134" t="s">
        <v>227</v>
      </c>
      <c r="AZ1837" s="134" t="s">
        <v>225</v>
      </c>
      <c r="BA1837" s="135">
        <v>1</v>
      </c>
      <c r="BB1837" s="145">
        <v>94480</v>
      </c>
    </row>
    <row r="1838" spans="48:54" x14ac:dyDescent="0.15">
      <c r="AV1838" s="143" t="s">
        <v>229</v>
      </c>
      <c r="AW1838" s="144" t="s">
        <v>150</v>
      </c>
      <c r="AX1838" s="134" t="s">
        <v>199</v>
      </c>
      <c r="AY1838" s="134" t="s">
        <v>227</v>
      </c>
      <c r="AZ1838" s="134" t="s">
        <v>225</v>
      </c>
      <c r="BA1838" s="135">
        <v>0.75</v>
      </c>
      <c r="BB1838" s="145">
        <v>89870</v>
      </c>
    </row>
    <row r="1839" spans="48:54" x14ac:dyDescent="0.15">
      <c r="AV1839" s="143" t="s">
        <v>229</v>
      </c>
      <c r="AW1839" s="144" t="s">
        <v>150</v>
      </c>
      <c r="AX1839" s="134" t="s">
        <v>199</v>
      </c>
      <c r="AY1839" s="134" t="s">
        <v>227</v>
      </c>
      <c r="AZ1839" s="134" t="s">
        <v>225</v>
      </c>
      <c r="BA1839" s="135">
        <v>0.5</v>
      </c>
      <c r="BB1839" s="145">
        <v>85510</v>
      </c>
    </row>
    <row r="1840" spans="48:54" x14ac:dyDescent="0.15">
      <c r="AV1840" s="143" t="s">
        <v>229</v>
      </c>
      <c r="AW1840" s="144" t="s">
        <v>150</v>
      </c>
      <c r="AX1840" s="134" t="s">
        <v>200</v>
      </c>
      <c r="AY1840" s="134" t="s">
        <v>227</v>
      </c>
      <c r="AZ1840" s="134" t="s">
        <v>207</v>
      </c>
      <c r="BA1840" s="135">
        <v>1</v>
      </c>
      <c r="BB1840" s="145">
        <v>148160</v>
      </c>
    </row>
    <row r="1841" spans="48:54" x14ac:dyDescent="0.15">
      <c r="AV1841" s="143" t="s">
        <v>229</v>
      </c>
      <c r="AW1841" s="144" t="s">
        <v>150</v>
      </c>
      <c r="AX1841" s="134" t="s">
        <v>200</v>
      </c>
      <c r="AY1841" s="134" t="s">
        <v>227</v>
      </c>
      <c r="AZ1841" s="134" t="s">
        <v>207</v>
      </c>
      <c r="BA1841" s="135">
        <v>0.75</v>
      </c>
      <c r="BB1841" s="145">
        <v>136970</v>
      </c>
    </row>
    <row r="1842" spans="48:54" x14ac:dyDescent="0.15">
      <c r="AV1842" s="143" t="s">
        <v>229</v>
      </c>
      <c r="AW1842" s="144" t="s">
        <v>150</v>
      </c>
      <c r="AX1842" s="134" t="s">
        <v>200</v>
      </c>
      <c r="AY1842" s="134" t="s">
        <v>227</v>
      </c>
      <c r="AZ1842" s="134" t="s">
        <v>207</v>
      </c>
      <c r="BA1842" s="135">
        <v>0.5</v>
      </c>
      <c r="BB1842" s="145">
        <v>126100</v>
      </c>
    </row>
    <row r="1843" spans="48:54" x14ac:dyDescent="0.15">
      <c r="AV1843" s="143" t="s">
        <v>229</v>
      </c>
      <c r="AW1843" s="144" t="s">
        <v>150</v>
      </c>
      <c r="AX1843" s="134" t="s">
        <v>200</v>
      </c>
      <c r="AY1843" s="134" t="s">
        <v>227</v>
      </c>
      <c r="AZ1843" s="134" t="s">
        <v>225</v>
      </c>
      <c r="BA1843" s="135">
        <v>1</v>
      </c>
      <c r="BB1843" s="145">
        <v>177790</v>
      </c>
    </row>
    <row r="1844" spans="48:54" x14ac:dyDescent="0.15">
      <c r="AV1844" s="143" t="s">
        <v>229</v>
      </c>
      <c r="AW1844" s="144" t="s">
        <v>150</v>
      </c>
      <c r="AX1844" s="134" t="s">
        <v>200</v>
      </c>
      <c r="AY1844" s="134" t="s">
        <v>227</v>
      </c>
      <c r="AZ1844" s="134" t="s">
        <v>225</v>
      </c>
      <c r="BA1844" s="135">
        <v>0.75</v>
      </c>
      <c r="BB1844" s="145">
        <v>164360</v>
      </c>
    </row>
    <row r="1845" spans="48:54" x14ac:dyDescent="0.15">
      <c r="AV1845" s="143" t="s">
        <v>229</v>
      </c>
      <c r="AW1845" s="144" t="s">
        <v>150</v>
      </c>
      <c r="AX1845" s="134" t="s">
        <v>200</v>
      </c>
      <c r="AY1845" s="134" t="s">
        <v>227</v>
      </c>
      <c r="AZ1845" s="134" t="s">
        <v>225</v>
      </c>
      <c r="BA1845" s="135">
        <v>0.5</v>
      </c>
      <c r="BB1845" s="145">
        <v>151310</v>
      </c>
    </row>
    <row r="1846" spans="48:54" x14ac:dyDescent="0.15">
      <c r="AV1846" s="143" t="s">
        <v>229</v>
      </c>
      <c r="AW1846" s="144" t="s">
        <v>150</v>
      </c>
      <c r="AX1846" s="134" t="s">
        <v>201</v>
      </c>
      <c r="AY1846" s="134" t="s">
        <v>227</v>
      </c>
      <c r="AZ1846" s="134" t="s">
        <v>207</v>
      </c>
      <c r="BA1846" s="135">
        <v>1</v>
      </c>
      <c r="BB1846" s="145">
        <v>242340</v>
      </c>
    </row>
    <row r="1847" spans="48:54" x14ac:dyDescent="0.15">
      <c r="AV1847" s="143" t="s">
        <v>229</v>
      </c>
      <c r="AW1847" s="144" t="s">
        <v>150</v>
      </c>
      <c r="AX1847" s="134" t="s">
        <v>201</v>
      </c>
      <c r="AY1847" s="134" t="s">
        <v>227</v>
      </c>
      <c r="AZ1847" s="134" t="s">
        <v>207</v>
      </c>
      <c r="BA1847" s="135">
        <v>0.75</v>
      </c>
      <c r="BB1847" s="145">
        <v>220550</v>
      </c>
    </row>
    <row r="1848" spans="48:54" x14ac:dyDescent="0.15">
      <c r="AV1848" s="143" t="s">
        <v>229</v>
      </c>
      <c r="AW1848" s="144" t="s">
        <v>150</v>
      </c>
      <c r="AX1848" s="134" t="s">
        <v>201</v>
      </c>
      <c r="AY1848" s="134" t="s">
        <v>227</v>
      </c>
      <c r="AZ1848" s="134" t="s">
        <v>207</v>
      </c>
      <c r="BA1848" s="135">
        <v>0.5</v>
      </c>
      <c r="BB1848" s="145">
        <v>199290</v>
      </c>
    </row>
    <row r="1849" spans="48:54" x14ac:dyDescent="0.15">
      <c r="AV1849" s="143" t="s">
        <v>229</v>
      </c>
      <c r="AW1849" s="144" t="s">
        <v>150</v>
      </c>
      <c r="AX1849" s="134" t="s">
        <v>201</v>
      </c>
      <c r="AY1849" s="134" t="s">
        <v>227</v>
      </c>
      <c r="AZ1849" s="134" t="s">
        <v>225</v>
      </c>
      <c r="BA1849" s="135">
        <v>1</v>
      </c>
      <c r="BB1849" s="145">
        <v>290810</v>
      </c>
    </row>
    <row r="1850" spans="48:54" x14ac:dyDescent="0.15">
      <c r="AV1850" s="143" t="s">
        <v>229</v>
      </c>
      <c r="AW1850" s="144" t="s">
        <v>150</v>
      </c>
      <c r="AX1850" s="134" t="s">
        <v>201</v>
      </c>
      <c r="AY1850" s="134" t="s">
        <v>227</v>
      </c>
      <c r="AZ1850" s="134" t="s">
        <v>225</v>
      </c>
      <c r="BA1850" s="135">
        <v>0.75</v>
      </c>
      <c r="BB1850" s="145">
        <v>264660</v>
      </c>
    </row>
    <row r="1851" spans="48:54" x14ac:dyDescent="0.15">
      <c r="AV1851" s="143" t="s">
        <v>229</v>
      </c>
      <c r="AW1851" s="144" t="s">
        <v>150</v>
      </c>
      <c r="AX1851" s="134" t="s">
        <v>201</v>
      </c>
      <c r="AY1851" s="134" t="s">
        <v>227</v>
      </c>
      <c r="AZ1851" s="134" t="s">
        <v>225</v>
      </c>
      <c r="BA1851" s="135">
        <v>0.5</v>
      </c>
      <c r="BB1851" s="145">
        <v>239140</v>
      </c>
    </row>
    <row r="1852" spans="48:54" x14ac:dyDescent="0.15">
      <c r="AV1852" s="143" t="s">
        <v>230</v>
      </c>
      <c r="AW1852" s="144" t="s">
        <v>228</v>
      </c>
      <c r="AX1852" s="134" t="s">
        <v>198</v>
      </c>
      <c r="AY1852" s="134" t="s">
        <v>227</v>
      </c>
      <c r="AZ1852" s="134" t="s">
        <v>207</v>
      </c>
      <c r="BA1852" s="135">
        <v>1</v>
      </c>
      <c r="BB1852" s="145">
        <v>176600</v>
      </c>
    </row>
    <row r="1853" spans="48:54" x14ac:dyDescent="0.15">
      <c r="AV1853" s="143" t="s">
        <v>230</v>
      </c>
      <c r="AW1853" s="144" t="s">
        <v>228</v>
      </c>
      <c r="AX1853" s="134" t="s">
        <v>198</v>
      </c>
      <c r="AY1853" s="134" t="s">
        <v>227</v>
      </c>
      <c r="AZ1853" s="134" t="s">
        <v>207</v>
      </c>
      <c r="BA1853" s="135">
        <v>0.75</v>
      </c>
      <c r="BB1853" s="145">
        <v>168210</v>
      </c>
    </row>
    <row r="1854" spans="48:54" x14ac:dyDescent="0.15">
      <c r="AV1854" s="143" t="s">
        <v>230</v>
      </c>
      <c r="AW1854" s="144" t="s">
        <v>228</v>
      </c>
      <c r="AX1854" s="134" t="s">
        <v>198</v>
      </c>
      <c r="AY1854" s="134" t="s">
        <v>227</v>
      </c>
      <c r="AZ1854" s="134" t="s">
        <v>207</v>
      </c>
      <c r="BA1854" s="135">
        <v>0.5</v>
      </c>
      <c r="BB1854" s="145">
        <v>165560</v>
      </c>
    </row>
    <row r="1855" spans="48:54" x14ac:dyDescent="0.15">
      <c r="AV1855" s="143" t="s">
        <v>230</v>
      </c>
      <c r="AW1855" s="144" t="s">
        <v>228</v>
      </c>
      <c r="AX1855" s="134" t="s">
        <v>198</v>
      </c>
      <c r="AY1855" s="134" t="s">
        <v>227</v>
      </c>
      <c r="AZ1855" s="134" t="s">
        <v>225</v>
      </c>
      <c r="BA1855" s="135">
        <v>1</v>
      </c>
      <c r="BB1855" s="145">
        <v>211920</v>
      </c>
    </row>
    <row r="1856" spans="48:54" x14ac:dyDescent="0.15">
      <c r="AV1856" s="143" t="s">
        <v>230</v>
      </c>
      <c r="AW1856" s="144" t="s">
        <v>228</v>
      </c>
      <c r="AX1856" s="134" t="s">
        <v>198</v>
      </c>
      <c r="AY1856" s="134" t="s">
        <v>227</v>
      </c>
      <c r="AZ1856" s="134" t="s">
        <v>225</v>
      </c>
      <c r="BA1856" s="135">
        <v>0.75</v>
      </c>
      <c r="BB1856" s="145">
        <v>201850</v>
      </c>
    </row>
    <row r="1857" spans="48:54" x14ac:dyDescent="0.15">
      <c r="AV1857" s="143" t="s">
        <v>230</v>
      </c>
      <c r="AW1857" s="144" t="s">
        <v>228</v>
      </c>
      <c r="AX1857" s="134" t="s">
        <v>198</v>
      </c>
      <c r="AY1857" s="134" t="s">
        <v>227</v>
      </c>
      <c r="AZ1857" s="134" t="s">
        <v>225</v>
      </c>
      <c r="BA1857" s="135">
        <v>0.5</v>
      </c>
      <c r="BB1857" s="145">
        <v>198670</v>
      </c>
    </row>
    <row r="1858" spans="48:54" x14ac:dyDescent="0.15">
      <c r="AV1858" s="143" t="s">
        <v>230</v>
      </c>
      <c r="AW1858" s="144" t="s">
        <v>228</v>
      </c>
      <c r="AX1858" s="134" t="s">
        <v>199</v>
      </c>
      <c r="AY1858" s="134" t="s">
        <v>227</v>
      </c>
      <c r="AZ1858" s="134" t="s">
        <v>207</v>
      </c>
      <c r="BA1858" s="135">
        <v>1</v>
      </c>
      <c r="BB1858" s="145">
        <v>185760</v>
      </c>
    </row>
    <row r="1859" spans="48:54" x14ac:dyDescent="0.15">
      <c r="AV1859" s="143" t="s">
        <v>230</v>
      </c>
      <c r="AW1859" s="144" t="s">
        <v>228</v>
      </c>
      <c r="AX1859" s="134" t="s">
        <v>199</v>
      </c>
      <c r="AY1859" s="134" t="s">
        <v>227</v>
      </c>
      <c r="AZ1859" s="134" t="s">
        <v>207</v>
      </c>
      <c r="BA1859" s="135">
        <v>0.75</v>
      </c>
      <c r="BB1859" s="145">
        <v>176340</v>
      </c>
    </row>
    <row r="1860" spans="48:54" x14ac:dyDescent="0.15">
      <c r="AV1860" s="143" t="s">
        <v>230</v>
      </c>
      <c r="AW1860" s="144" t="s">
        <v>228</v>
      </c>
      <c r="AX1860" s="134" t="s">
        <v>199</v>
      </c>
      <c r="AY1860" s="134" t="s">
        <v>227</v>
      </c>
      <c r="AZ1860" s="134" t="s">
        <v>207</v>
      </c>
      <c r="BA1860" s="135">
        <v>0.5</v>
      </c>
      <c r="BB1860" s="145">
        <v>172670</v>
      </c>
    </row>
    <row r="1861" spans="48:54" x14ac:dyDescent="0.15">
      <c r="AV1861" s="143" t="s">
        <v>230</v>
      </c>
      <c r="AW1861" s="144" t="s">
        <v>228</v>
      </c>
      <c r="AX1861" s="134" t="s">
        <v>199</v>
      </c>
      <c r="AY1861" s="134" t="s">
        <v>227</v>
      </c>
      <c r="AZ1861" s="134" t="s">
        <v>225</v>
      </c>
      <c r="BA1861" s="135">
        <v>1</v>
      </c>
      <c r="BB1861" s="145">
        <v>222910</v>
      </c>
    </row>
    <row r="1862" spans="48:54" x14ac:dyDescent="0.15">
      <c r="AV1862" s="143" t="s">
        <v>230</v>
      </c>
      <c r="AW1862" s="144" t="s">
        <v>228</v>
      </c>
      <c r="AX1862" s="134" t="s">
        <v>199</v>
      </c>
      <c r="AY1862" s="134" t="s">
        <v>227</v>
      </c>
      <c r="AZ1862" s="134" t="s">
        <v>225</v>
      </c>
      <c r="BA1862" s="135">
        <v>0.75</v>
      </c>
      <c r="BB1862" s="145">
        <v>211600</v>
      </c>
    </row>
    <row r="1863" spans="48:54" x14ac:dyDescent="0.15">
      <c r="AV1863" s="143" t="s">
        <v>230</v>
      </c>
      <c r="AW1863" s="144" t="s">
        <v>228</v>
      </c>
      <c r="AX1863" s="134" t="s">
        <v>199</v>
      </c>
      <c r="AY1863" s="134" t="s">
        <v>227</v>
      </c>
      <c r="AZ1863" s="134" t="s">
        <v>225</v>
      </c>
      <c r="BA1863" s="135">
        <v>0.5</v>
      </c>
      <c r="BB1863" s="145">
        <v>207200</v>
      </c>
    </row>
    <row r="1864" spans="48:54" x14ac:dyDescent="0.15">
      <c r="AV1864" s="143" t="s">
        <v>230</v>
      </c>
      <c r="AW1864" s="144" t="s">
        <v>228</v>
      </c>
      <c r="AX1864" s="134" t="s">
        <v>200</v>
      </c>
      <c r="AY1864" s="134" t="s">
        <v>227</v>
      </c>
      <c r="AZ1864" s="134" t="s">
        <v>207</v>
      </c>
      <c r="BA1864" s="135">
        <v>1</v>
      </c>
      <c r="BB1864" s="145">
        <v>253690</v>
      </c>
    </row>
    <row r="1865" spans="48:54" x14ac:dyDescent="0.15">
      <c r="AV1865" s="143" t="s">
        <v>230</v>
      </c>
      <c r="AW1865" s="144" t="s">
        <v>228</v>
      </c>
      <c r="AX1865" s="134" t="s">
        <v>200</v>
      </c>
      <c r="AY1865" s="134" t="s">
        <v>227</v>
      </c>
      <c r="AZ1865" s="134" t="s">
        <v>207</v>
      </c>
      <c r="BA1865" s="135">
        <v>0.75</v>
      </c>
      <c r="BB1865" s="145">
        <v>237250</v>
      </c>
    </row>
    <row r="1866" spans="48:54" x14ac:dyDescent="0.15">
      <c r="AV1866" s="143" t="s">
        <v>230</v>
      </c>
      <c r="AW1866" s="144" t="s">
        <v>228</v>
      </c>
      <c r="AX1866" s="134" t="s">
        <v>200</v>
      </c>
      <c r="AY1866" s="134" t="s">
        <v>227</v>
      </c>
      <c r="AZ1866" s="134" t="s">
        <v>207</v>
      </c>
      <c r="BA1866" s="135">
        <v>0.5</v>
      </c>
      <c r="BB1866" s="145">
        <v>226700</v>
      </c>
    </row>
    <row r="1867" spans="48:54" x14ac:dyDescent="0.15">
      <c r="AV1867" s="143" t="s">
        <v>230</v>
      </c>
      <c r="AW1867" s="144" t="s">
        <v>228</v>
      </c>
      <c r="AX1867" s="134" t="s">
        <v>200</v>
      </c>
      <c r="AY1867" s="134" t="s">
        <v>227</v>
      </c>
      <c r="AZ1867" s="134" t="s">
        <v>225</v>
      </c>
      <c r="BA1867" s="135">
        <v>1</v>
      </c>
      <c r="BB1867" s="145">
        <v>304430</v>
      </c>
    </row>
    <row r="1868" spans="48:54" x14ac:dyDescent="0.15">
      <c r="AV1868" s="143" t="s">
        <v>230</v>
      </c>
      <c r="AW1868" s="144" t="s">
        <v>228</v>
      </c>
      <c r="AX1868" s="134" t="s">
        <v>200</v>
      </c>
      <c r="AY1868" s="134" t="s">
        <v>227</v>
      </c>
      <c r="AZ1868" s="134" t="s">
        <v>225</v>
      </c>
      <c r="BA1868" s="135">
        <v>0.75</v>
      </c>
      <c r="BB1868" s="145">
        <v>284700</v>
      </c>
    </row>
    <row r="1869" spans="48:54" x14ac:dyDescent="0.15">
      <c r="AV1869" s="143" t="s">
        <v>230</v>
      </c>
      <c r="AW1869" s="144" t="s">
        <v>228</v>
      </c>
      <c r="AX1869" s="134" t="s">
        <v>200</v>
      </c>
      <c r="AY1869" s="134" t="s">
        <v>227</v>
      </c>
      <c r="AZ1869" s="134" t="s">
        <v>225</v>
      </c>
      <c r="BA1869" s="135">
        <v>0.5</v>
      </c>
      <c r="BB1869" s="145">
        <v>272040</v>
      </c>
    </row>
    <row r="1870" spans="48:54" x14ac:dyDescent="0.15">
      <c r="AV1870" s="143" t="s">
        <v>230</v>
      </c>
      <c r="AW1870" s="144" t="s">
        <v>228</v>
      </c>
      <c r="AX1870" s="134" t="s">
        <v>201</v>
      </c>
      <c r="AY1870" s="134" t="s">
        <v>227</v>
      </c>
      <c r="AZ1870" s="134" t="s">
        <v>207</v>
      </c>
      <c r="BA1870" s="135">
        <v>1</v>
      </c>
      <c r="BB1870" s="145">
        <v>345490</v>
      </c>
    </row>
    <row r="1871" spans="48:54" x14ac:dyDescent="0.15">
      <c r="AV1871" s="143" t="s">
        <v>230</v>
      </c>
      <c r="AW1871" s="144" t="s">
        <v>228</v>
      </c>
      <c r="AX1871" s="134" t="s">
        <v>201</v>
      </c>
      <c r="AY1871" s="134" t="s">
        <v>227</v>
      </c>
      <c r="AZ1871" s="134" t="s">
        <v>207</v>
      </c>
      <c r="BA1871" s="135">
        <v>0.75</v>
      </c>
      <c r="BB1871" s="145">
        <v>319240</v>
      </c>
    </row>
    <row r="1872" spans="48:54" x14ac:dyDescent="0.15">
      <c r="AV1872" s="143" t="s">
        <v>230</v>
      </c>
      <c r="AW1872" s="144" t="s">
        <v>228</v>
      </c>
      <c r="AX1872" s="134" t="s">
        <v>201</v>
      </c>
      <c r="AY1872" s="134" t="s">
        <v>227</v>
      </c>
      <c r="AZ1872" s="134" t="s">
        <v>207</v>
      </c>
      <c r="BA1872" s="135">
        <v>0.5</v>
      </c>
      <c r="BB1872" s="145">
        <v>298930</v>
      </c>
    </row>
    <row r="1873" spans="48:54" x14ac:dyDescent="0.15">
      <c r="AV1873" s="143" t="s">
        <v>230</v>
      </c>
      <c r="AW1873" s="144" t="s">
        <v>228</v>
      </c>
      <c r="AX1873" s="134" t="s">
        <v>201</v>
      </c>
      <c r="AY1873" s="134" t="s">
        <v>227</v>
      </c>
      <c r="AZ1873" s="134" t="s">
        <v>225</v>
      </c>
      <c r="BA1873" s="135">
        <v>1</v>
      </c>
      <c r="BB1873" s="145">
        <v>414580</v>
      </c>
    </row>
    <row r="1874" spans="48:54" x14ac:dyDescent="0.15">
      <c r="AV1874" s="143" t="s">
        <v>230</v>
      </c>
      <c r="AW1874" s="144" t="s">
        <v>228</v>
      </c>
      <c r="AX1874" s="134" t="s">
        <v>201</v>
      </c>
      <c r="AY1874" s="134" t="s">
        <v>227</v>
      </c>
      <c r="AZ1874" s="134" t="s">
        <v>225</v>
      </c>
      <c r="BA1874" s="135">
        <v>0.75</v>
      </c>
      <c r="BB1874" s="145">
        <v>383080</v>
      </c>
    </row>
    <row r="1875" spans="48:54" x14ac:dyDescent="0.15">
      <c r="AV1875" s="143" t="s">
        <v>230</v>
      </c>
      <c r="AW1875" s="144" t="s">
        <v>228</v>
      </c>
      <c r="AX1875" s="134" t="s">
        <v>201</v>
      </c>
      <c r="AY1875" s="134" t="s">
        <v>227</v>
      </c>
      <c r="AZ1875" s="134" t="s">
        <v>225</v>
      </c>
      <c r="BA1875" s="135">
        <v>0.5</v>
      </c>
      <c r="BB1875" s="145">
        <v>358720</v>
      </c>
    </row>
    <row r="1876" spans="48:54" x14ac:dyDescent="0.15">
      <c r="AV1876" s="143" t="s">
        <v>230</v>
      </c>
      <c r="AW1876" s="144" t="s">
        <v>145</v>
      </c>
      <c r="AX1876" s="134" t="s">
        <v>198</v>
      </c>
      <c r="AY1876" s="134" t="s">
        <v>227</v>
      </c>
      <c r="AZ1876" s="134" t="s">
        <v>207</v>
      </c>
      <c r="BA1876" s="135">
        <v>1</v>
      </c>
      <c r="BB1876" s="145">
        <v>121030</v>
      </c>
    </row>
    <row r="1877" spans="48:54" x14ac:dyDescent="0.15">
      <c r="AV1877" s="143" t="s">
        <v>230</v>
      </c>
      <c r="AW1877" s="144" t="s">
        <v>145</v>
      </c>
      <c r="AX1877" s="134" t="s">
        <v>198</v>
      </c>
      <c r="AY1877" s="134" t="s">
        <v>227</v>
      </c>
      <c r="AZ1877" s="134" t="s">
        <v>207</v>
      </c>
      <c r="BA1877" s="135">
        <v>0.75</v>
      </c>
      <c r="BB1877" s="145">
        <v>114970</v>
      </c>
    </row>
    <row r="1878" spans="48:54" x14ac:dyDescent="0.15">
      <c r="AV1878" s="143" t="s">
        <v>230</v>
      </c>
      <c r="AW1878" s="144" t="s">
        <v>145</v>
      </c>
      <c r="AX1878" s="134" t="s">
        <v>198</v>
      </c>
      <c r="AY1878" s="134" t="s">
        <v>227</v>
      </c>
      <c r="AZ1878" s="134" t="s">
        <v>207</v>
      </c>
      <c r="BA1878" s="135">
        <v>0.5</v>
      </c>
      <c r="BB1878" s="145">
        <v>111120</v>
      </c>
    </row>
    <row r="1879" spans="48:54" x14ac:dyDescent="0.15">
      <c r="AV1879" s="143" t="s">
        <v>230</v>
      </c>
      <c r="AW1879" s="144" t="s">
        <v>145</v>
      </c>
      <c r="AX1879" s="134" t="s">
        <v>198</v>
      </c>
      <c r="AY1879" s="134" t="s">
        <v>227</v>
      </c>
      <c r="AZ1879" s="134" t="s">
        <v>225</v>
      </c>
      <c r="BA1879" s="135">
        <v>1</v>
      </c>
      <c r="BB1879" s="145">
        <v>145230</v>
      </c>
    </row>
    <row r="1880" spans="48:54" x14ac:dyDescent="0.15">
      <c r="AV1880" s="143" t="s">
        <v>230</v>
      </c>
      <c r="AW1880" s="144" t="s">
        <v>145</v>
      </c>
      <c r="AX1880" s="134" t="s">
        <v>198</v>
      </c>
      <c r="AY1880" s="134" t="s">
        <v>227</v>
      </c>
      <c r="AZ1880" s="134" t="s">
        <v>225</v>
      </c>
      <c r="BA1880" s="135">
        <v>0.75</v>
      </c>
      <c r="BB1880" s="145">
        <v>137970</v>
      </c>
    </row>
    <row r="1881" spans="48:54" x14ac:dyDescent="0.15">
      <c r="AV1881" s="143" t="s">
        <v>230</v>
      </c>
      <c r="AW1881" s="144" t="s">
        <v>145</v>
      </c>
      <c r="AX1881" s="134" t="s">
        <v>198</v>
      </c>
      <c r="AY1881" s="134" t="s">
        <v>227</v>
      </c>
      <c r="AZ1881" s="134" t="s">
        <v>225</v>
      </c>
      <c r="BA1881" s="135">
        <v>0.5</v>
      </c>
      <c r="BB1881" s="145">
        <v>133340</v>
      </c>
    </row>
    <row r="1882" spans="48:54" x14ac:dyDescent="0.15">
      <c r="AV1882" s="143" t="s">
        <v>230</v>
      </c>
      <c r="AW1882" s="144" t="s">
        <v>145</v>
      </c>
      <c r="AX1882" s="134" t="s">
        <v>199</v>
      </c>
      <c r="AY1882" s="134" t="s">
        <v>227</v>
      </c>
      <c r="AZ1882" s="134" t="s">
        <v>207</v>
      </c>
      <c r="BA1882" s="135">
        <v>1</v>
      </c>
      <c r="BB1882" s="145">
        <v>130200</v>
      </c>
    </row>
    <row r="1883" spans="48:54" x14ac:dyDescent="0.15">
      <c r="AV1883" s="143" t="s">
        <v>230</v>
      </c>
      <c r="AW1883" s="144" t="s">
        <v>145</v>
      </c>
      <c r="AX1883" s="134" t="s">
        <v>199</v>
      </c>
      <c r="AY1883" s="134" t="s">
        <v>227</v>
      </c>
      <c r="AZ1883" s="134" t="s">
        <v>207</v>
      </c>
      <c r="BA1883" s="135">
        <v>0.75</v>
      </c>
      <c r="BB1883" s="145">
        <v>123110</v>
      </c>
    </row>
    <row r="1884" spans="48:54" x14ac:dyDescent="0.15">
      <c r="AV1884" s="143" t="s">
        <v>230</v>
      </c>
      <c r="AW1884" s="144" t="s">
        <v>145</v>
      </c>
      <c r="AX1884" s="134" t="s">
        <v>199</v>
      </c>
      <c r="AY1884" s="134" t="s">
        <v>227</v>
      </c>
      <c r="AZ1884" s="134" t="s">
        <v>207</v>
      </c>
      <c r="BA1884" s="135">
        <v>0.5</v>
      </c>
      <c r="BB1884" s="145">
        <v>118220</v>
      </c>
    </row>
    <row r="1885" spans="48:54" x14ac:dyDescent="0.15">
      <c r="AV1885" s="143" t="s">
        <v>230</v>
      </c>
      <c r="AW1885" s="144" t="s">
        <v>145</v>
      </c>
      <c r="AX1885" s="134" t="s">
        <v>199</v>
      </c>
      <c r="AY1885" s="134" t="s">
        <v>227</v>
      </c>
      <c r="AZ1885" s="134" t="s">
        <v>225</v>
      </c>
      <c r="BA1885" s="135">
        <v>1</v>
      </c>
      <c r="BB1885" s="145">
        <v>156230</v>
      </c>
    </row>
    <row r="1886" spans="48:54" x14ac:dyDescent="0.15">
      <c r="AV1886" s="143" t="s">
        <v>230</v>
      </c>
      <c r="AW1886" s="144" t="s">
        <v>145</v>
      </c>
      <c r="AX1886" s="134" t="s">
        <v>199</v>
      </c>
      <c r="AY1886" s="134" t="s">
        <v>227</v>
      </c>
      <c r="AZ1886" s="134" t="s">
        <v>225</v>
      </c>
      <c r="BA1886" s="135">
        <v>0.75</v>
      </c>
      <c r="BB1886" s="145">
        <v>147740</v>
      </c>
    </row>
    <row r="1887" spans="48:54" x14ac:dyDescent="0.15">
      <c r="AV1887" s="143" t="s">
        <v>230</v>
      </c>
      <c r="AW1887" s="144" t="s">
        <v>145</v>
      </c>
      <c r="AX1887" s="134" t="s">
        <v>199</v>
      </c>
      <c r="AY1887" s="134" t="s">
        <v>227</v>
      </c>
      <c r="AZ1887" s="134" t="s">
        <v>225</v>
      </c>
      <c r="BA1887" s="135">
        <v>0.5</v>
      </c>
      <c r="BB1887" s="145">
        <v>141870</v>
      </c>
    </row>
    <row r="1888" spans="48:54" x14ac:dyDescent="0.15">
      <c r="AV1888" s="143" t="s">
        <v>230</v>
      </c>
      <c r="AW1888" s="144" t="s">
        <v>145</v>
      </c>
      <c r="AX1888" s="134" t="s">
        <v>200</v>
      </c>
      <c r="AY1888" s="134" t="s">
        <v>227</v>
      </c>
      <c r="AZ1888" s="134" t="s">
        <v>207</v>
      </c>
      <c r="BA1888" s="135">
        <v>1</v>
      </c>
      <c r="BB1888" s="145">
        <v>198120</v>
      </c>
    </row>
    <row r="1889" spans="48:54" x14ac:dyDescent="0.15">
      <c r="AV1889" s="143" t="s">
        <v>230</v>
      </c>
      <c r="AW1889" s="144" t="s">
        <v>145</v>
      </c>
      <c r="AX1889" s="134" t="s">
        <v>200</v>
      </c>
      <c r="AY1889" s="134" t="s">
        <v>227</v>
      </c>
      <c r="AZ1889" s="134" t="s">
        <v>207</v>
      </c>
      <c r="BA1889" s="135">
        <v>0.75</v>
      </c>
      <c r="BB1889" s="145">
        <v>184030</v>
      </c>
    </row>
    <row r="1890" spans="48:54" x14ac:dyDescent="0.15">
      <c r="AV1890" s="143" t="s">
        <v>230</v>
      </c>
      <c r="AW1890" s="144" t="s">
        <v>145</v>
      </c>
      <c r="AX1890" s="134" t="s">
        <v>200</v>
      </c>
      <c r="AY1890" s="134" t="s">
        <v>227</v>
      </c>
      <c r="AZ1890" s="134" t="s">
        <v>207</v>
      </c>
      <c r="BA1890" s="135">
        <v>0.5</v>
      </c>
      <c r="BB1890" s="145">
        <v>172260</v>
      </c>
    </row>
    <row r="1891" spans="48:54" x14ac:dyDescent="0.15">
      <c r="AV1891" s="143" t="s">
        <v>230</v>
      </c>
      <c r="AW1891" s="144" t="s">
        <v>145</v>
      </c>
      <c r="AX1891" s="134" t="s">
        <v>200</v>
      </c>
      <c r="AY1891" s="134" t="s">
        <v>227</v>
      </c>
      <c r="AZ1891" s="134" t="s">
        <v>225</v>
      </c>
      <c r="BA1891" s="135">
        <v>1</v>
      </c>
      <c r="BB1891" s="145">
        <v>237750</v>
      </c>
    </row>
    <row r="1892" spans="48:54" x14ac:dyDescent="0.15">
      <c r="AV1892" s="143" t="s">
        <v>230</v>
      </c>
      <c r="AW1892" s="144" t="s">
        <v>145</v>
      </c>
      <c r="AX1892" s="134" t="s">
        <v>200</v>
      </c>
      <c r="AY1892" s="134" t="s">
        <v>227</v>
      </c>
      <c r="AZ1892" s="134" t="s">
        <v>225</v>
      </c>
      <c r="BA1892" s="135">
        <v>0.75</v>
      </c>
      <c r="BB1892" s="145">
        <v>220830</v>
      </c>
    </row>
    <row r="1893" spans="48:54" x14ac:dyDescent="0.15">
      <c r="AV1893" s="143" t="s">
        <v>230</v>
      </c>
      <c r="AW1893" s="144" t="s">
        <v>145</v>
      </c>
      <c r="AX1893" s="134" t="s">
        <v>200</v>
      </c>
      <c r="AY1893" s="134" t="s">
        <v>227</v>
      </c>
      <c r="AZ1893" s="134" t="s">
        <v>225</v>
      </c>
      <c r="BA1893" s="135">
        <v>0.5</v>
      </c>
      <c r="BB1893" s="145">
        <v>206710</v>
      </c>
    </row>
    <row r="1894" spans="48:54" x14ac:dyDescent="0.15">
      <c r="AV1894" s="143" t="s">
        <v>230</v>
      </c>
      <c r="AW1894" s="144" t="s">
        <v>145</v>
      </c>
      <c r="AX1894" s="134" t="s">
        <v>201</v>
      </c>
      <c r="AY1894" s="134" t="s">
        <v>227</v>
      </c>
      <c r="AZ1894" s="134" t="s">
        <v>207</v>
      </c>
      <c r="BA1894" s="135">
        <v>1</v>
      </c>
      <c r="BB1894" s="145">
        <v>289920</v>
      </c>
    </row>
    <row r="1895" spans="48:54" x14ac:dyDescent="0.15">
      <c r="AV1895" s="143" t="s">
        <v>230</v>
      </c>
      <c r="AW1895" s="144" t="s">
        <v>145</v>
      </c>
      <c r="AX1895" s="134" t="s">
        <v>201</v>
      </c>
      <c r="AY1895" s="134" t="s">
        <v>227</v>
      </c>
      <c r="AZ1895" s="134" t="s">
        <v>207</v>
      </c>
      <c r="BA1895" s="135">
        <v>0.75</v>
      </c>
      <c r="BB1895" s="145">
        <v>266010</v>
      </c>
    </row>
    <row r="1896" spans="48:54" x14ac:dyDescent="0.15">
      <c r="AV1896" s="143" t="s">
        <v>230</v>
      </c>
      <c r="AW1896" s="144" t="s">
        <v>145</v>
      </c>
      <c r="AX1896" s="134" t="s">
        <v>201</v>
      </c>
      <c r="AY1896" s="134" t="s">
        <v>227</v>
      </c>
      <c r="AZ1896" s="134" t="s">
        <v>207</v>
      </c>
      <c r="BA1896" s="135">
        <v>0.5</v>
      </c>
      <c r="BB1896" s="145">
        <v>244490</v>
      </c>
    </row>
    <row r="1897" spans="48:54" x14ac:dyDescent="0.15">
      <c r="AV1897" s="143" t="s">
        <v>230</v>
      </c>
      <c r="AW1897" s="144" t="s">
        <v>145</v>
      </c>
      <c r="AX1897" s="134" t="s">
        <v>201</v>
      </c>
      <c r="AY1897" s="134" t="s">
        <v>227</v>
      </c>
      <c r="AZ1897" s="134" t="s">
        <v>225</v>
      </c>
      <c r="BA1897" s="135">
        <v>1</v>
      </c>
      <c r="BB1897" s="145">
        <v>347910</v>
      </c>
    </row>
    <row r="1898" spans="48:54" x14ac:dyDescent="0.15">
      <c r="AV1898" s="143" t="s">
        <v>230</v>
      </c>
      <c r="AW1898" s="144" t="s">
        <v>145</v>
      </c>
      <c r="AX1898" s="134" t="s">
        <v>201</v>
      </c>
      <c r="AY1898" s="134" t="s">
        <v>227</v>
      </c>
      <c r="AZ1898" s="134" t="s">
        <v>225</v>
      </c>
      <c r="BA1898" s="135">
        <v>0.75</v>
      </c>
      <c r="BB1898" s="145">
        <v>319220</v>
      </c>
    </row>
    <row r="1899" spans="48:54" x14ac:dyDescent="0.15">
      <c r="AV1899" s="143" t="s">
        <v>230</v>
      </c>
      <c r="AW1899" s="144" t="s">
        <v>145</v>
      </c>
      <c r="AX1899" s="134" t="s">
        <v>201</v>
      </c>
      <c r="AY1899" s="134" t="s">
        <v>227</v>
      </c>
      <c r="AZ1899" s="134" t="s">
        <v>225</v>
      </c>
      <c r="BA1899" s="135">
        <v>0.5</v>
      </c>
      <c r="BB1899" s="145">
        <v>293380</v>
      </c>
    </row>
    <row r="1900" spans="48:54" x14ac:dyDescent="0.15">
      <c r="AV1900" s="143" t="s">
        <v>230</v>
      </c>
      <c r="AW1900" s="144" t="s">
        <v>146</v>
      </c>
      <c r="AX1900" s="134" t="s">
        <v>198</v>
      </c>
      <c r="AY1900" s="134" t="s">
        <v>227</v>
      </c>
      <c r="AZ1900" s="134" t="s">
        <v>207</v>
      </c>
      <c r="BA1900" s="135">
        <v>1</v>
      </c>
      <c r="BB1900" s="145">
        <v>108920</v>
      </c>
    </row>
    <row r="1901" spans="48:54" x14ac:dyDescent="0.15">
      <c r="AV1901" s="143" t="s">
        <v>230</v>
      </c>
      <c r="AW1901" s="144" t="s">
        <v>146</v>
      </c>
      <c r="AX1901" s="134" t="s">
        <v>198</v>
      </c>
      <c r="AY1901" s="134" t="s">
        <v>227</v>
      </c>
      <c r="AZ1901" s="134" t="s">
        <v>207</v>
      </c>
      <c r="BA1901" s="135">
        <v>0.75</v>
      </c>
      <c r="BB1901" s="145">
        <v>107230</v>
      </c>
    </row>
    <row r="1902" spans="48:54" x14ac:dyDescent="0.15">
      <c r="AV1902" s="143" t="s">
        <v>230</v>
      </c>
      <c r="AW1902" s="144" t="s">
        <v>146</v>
      </c>
      <c r="AX1902" s="134" t="s">
        <v>198</v>
      </c>
      <c r="AY1902" s="134" t="s">
        <v>227</v>
      </c>
      <c r="AZ1902" s="134" t="s">
        <v>207</v>
      </c>
      <c r="BA1902" s="135">
        <v>0.5</v>
      </c>
      <c r="BB1902" s="145">
        <v>103610</v>
      </c>
    </row>
    <row r="1903" spans="48:54" x14ac:dyDescent="0.15">
      <c r="AV1903" s="143" t="s">
        <v>230</v>
      </c>
      <c r="AW1903" s="144" t="s">
        <v>146</v>
      </c>
      <c r="AX1903" s="134" t="s">
        <v>198</v>
      </c>
      <c r="AY1903" s="134" t="s">
        <v>227</v>
      </c>
      <c r="AZ1903" s="134" t="s">
        <v>225</v>
      </c>
      <c r="BA1903" s="135">
        <v>1</v>
      </c>
      <c r="BB1903" s="145">
        <v>130710</v>
      </c>
    </row>
    <row r="1904" spans="48:54" x14ac:dyDescent="0.15">
      <c r="AV1904" s="143" t="s">
        <v>230</v>
      </c>
      <c r="AW1904" s="144" t="s">
        <v>146</v>
      </c>
      <c r="AX1904" s="134" t="s">
        <v>198</v>
      </c>
      <c r="AY1904" s="134" t="s">
        <v>227</v>
      </c>
      <c r="AZ1904" s="134" t="s">
        <v>225</v>
      </c>
      <c r="BA1904" s="135">
        <v>0.75</v>
      </c>
      <c r="BB1904" s="145">
        <v>128670</v>
      </c>
    </row>
    <row r="1905" spans="48:54" x14ac:dyDescent="0.15">
      <c r="AV1905" s="143" t="s">
        <v>230</v>
      </c>
      <c r="AW1905" s="144" t="s">
        <v>146</v>
      </c>
      <c r="AX1905" s="134" t="s">
        <v>198</v>
      </c>
      <c r="AY1905" s="134" t="s">
        <v>227</v>
      </c>
      <c r="AZ1905" s="134" t="s">
        <v>225</v>
      </c>
      <c r="BA1905" s="135">
        <v>0.5</v>
      </c>
      <c r="BB1905" s="145">
        <v>124330</v>
      </c>
    </row>
    <row r="1906" spans="48:54" x14ac:dyDescent="0.15">
      <c r="AV1906" s="143" t="s">
        <v>230</v>
      </c>
      <c r="AW1906" s="144" t="s">
        <v>146</v>
      </c>
      <c r="AX1906" s="134" t="s">
        <v>199</v>
      </c>
      <c r="AY1906" s="134" t="s">
        <v>227</v>
      </c>
      <c r="AZ1906" s="134" t="s">
        <v>207</v>
      </c>
      <c r="BA1906" s="135">
        <v>1</v>
      </c>
      <c r="BB1906" s="145">
        <v>118090</v>
      </c>
    </row>
    <row r="1907" spans="48:54" x14ac:dyDescent="0.15">
      <c r="AV1907" s="143" t="s">
        <v>230</v>
      </c>
      <c r="AW1907" s="144" t="s">
        <v>146</v>
      </c>
      <c r="AX1907" s="134" t="s">
        <v>199</v>
      </c>
      <c r="AY1907" s="134" t="s">
        <v>227</v>
      </c>
      <c r="AZ1907" s="134" t="s">
        <v>207</v>
      </c>
      <c r="BA1907" s="135">
        <v>0.75</v>
      </c>
      <c r="BB1907" s="145">
        <v>115350</v>
      </c>
    </row>
    <row r="1908" spans="48:54" x14ac:dyDescent="0.15">
      <c r="AV1908" s="143" t="s">
        <v>230</v>
      </c>
      <c r="AW1908" s="144" t="s">
        <v>146</v>
      </c>
      <c r="AX1908" s="134" t="s">
        <v>199</v>
      </c>
      <c r="AY1908" s="134" t="s">
        <v>227</v>
      </c>
      <c r="AZ1908" s="134" t="s">
        <v>207</v>
      </c>
      <c r="BA1908" s="135">
        <v>0.5</v>
      </c>
      <c r="BB1908" s="145">
        <v>110720</v>
      </c>
    </row>
    <row r="1909" spans="48:54" x14ac:dyDescent="0.15">
      <c r="AV1909" s="143" t="s">
        <v>230</v>
      </c>
      <c r="AW1909" s="144" t="s">
        <v>146</v>
      </c>
      <c r="AX1909" s="134" t="s">
        <v>199</v>
      </c>
      <c r="AY1909" s="134" t="s">
        <v>227</v>
      </c>
      <c r="AZ1909" s="134" t="s">
        <v>225</v>
      </c>
      <c r="BA1909" s="135">
        <v>1</v>
      </c>
      <c r="BB1909" s="145">
        <v>141700</v>
      </c>
    </row>
    <row r="1910" spans="48:54" x14ac:dyDescent="0.15">
      <c r="AV1910" s="143" t="s">
        <v>230</v>
      </c>
      <c r="AW1910" s="144" t="s">
        <v>146</v>
      </c>
      <c r="AX1910" s="134" t="s">
        <v>199</v>
      </c>
      <c r="AY1910" s="134" t="s">
        <v>227</v>
      </c>
      <c r="AZ1910" s="134" t="s">
        <v>225</v>
      </c>
      <c r="BA1910" s="135">
        <v>0.75</v>
      </c>
      <c r="BB1910" s="145">
        <v>138420</v>
      </c>
    </row>
    <row r="1911" spans="48:54" x14ac:dyDescent="0.15">
      <c r="AV1911" s="143" t="s">
        <v>230</v>
      </c>
      <c r="AW1911" s="144" t="s">
        <v>146</v>
      </c>
      <c r="AX1911" s="134" t="s">
        <v>199</v>
      </c>
      <c r="AY1911" s="134" t="s">
        <v>227</v>
      </c>
      <c r="AZ1911" s="134" t="s">
        <v>225</v>
      </c>
      <c r="BA1911" s="135">
        <v>0.5</v>
      </c>
      <c r="BB1911" s="145">
        <v>132860</v>
      </c>
    </row>
    <row r="1912" spans="48:54" x14ac:dyDescent="0.15">
      <c r="AV1912" s="143" t="s">
        <v>230</v>
      </c>
      <c r="AW1912" s="144" t="s">
        <v>146</v>
      </c>
      <c r="AX1912" s="134" t="s">
        <v>200</v>
      </c>
      <c r="AY1912" s="134" t="s">
        <v>227</v>
      </c>
      <c r="AZ1912" s="134" t="s">
        <v>207</v>
      </c>
      <c r="BA1912" s="135">
        <v>1</v>
      </c>
      <c r="BB1912" s="145">
        <v>186020</v>
      </c>
    </row>
    <row r="1913" spans="48:54" x14ac:dyDescent="0.15">
      <c r="AV1913" s="143" t="s">
        <v>230</v>
      </c>
      <c r="AW1913" s="144" t="s">
        <v>146</v>
      </c>
      <c r="AX1913" s="134" t="s">
        <v>200</v>
      </c>
      <c r="AY1913" s="134" t="s">
        <v>227</v>
      </c>
      <c r="AZ1913" s="134" t="s">
        <v>207</v>
      </c>
      <c r="BA1913" s="135">
        <v>0.75</v>
      </c>
      <c r="BB1913" s="145">
        <v>176270</v>
      </c>
    </row>
    <row r="1914" spans="48:54" x14ac:dyDescent="0.15">
      <c r="AV1914" s="143" t="s">
        <v>230</v>
      </c>
      <c r="AW1914" s="144" t="s">
        <v>146</v>
      </c>
      <c r="AX1914" s="134" t="s">
        <v>200</v>
      </c>
      <c r="AY1914" s="134" t="s">
        <v>227</v>
      </c>
      <c r="AZ1914" s="134" t="s">
        <v>207</v>
      </c>
      <c r="BA1914" s="135">
        <v>0.5</v>
      </c>
      <c r="BB1914" s="145">
        <v>164750</v>
      </c>
    </row>
    <row r="1915" spans="48:54" x14ac:dyDescent="0.15">
      <c r="AV1915" s="143" t="s">
        <v>230</v>
      </c>
      <c r="AW1915" s="144" t="s">
        <v>146</v>
      </c>
      <c r="AX1915" s="134" t="s">
        <v>200</v>
      </c>
      <c r="AY1915" s="134" t="s">
        <v>227</v>
      </c>
      <c r="AZ1915" s="134" t="s">
        <v>225</v>
      </c>
      <c r="BA1915" s="135">
        <v>1</v>
      </c>
      <c r="BB1915" s="145">
        <v>223220</v>
      </c>
    </row>
    <row r="1916" spans="48:54" x14ac:dyDescent="0.15">
      <c r="AV1916" s="143" t="s">
        <v>230</v>
      </c>
      <c r="AW1916" s="144" t="s">
        <v>146</v>
      </c>
      <c r="AX1916" s="134" t="s">
        <v>200</v>
      </c>
      <c r="AY1916" s="134" t="s">
        <v>227</v>
      </c>
      <c r="AZ1916" s="134" t="s">
        <v>225</v>
      </c>
      <c r="BA1916" s="135">
        <v>0.75</v>
      </c>
      <c r="BB1916" s="145">
        <v>211520</v>
      </c>
    </row>
    <row r="1917" spans="48:54" x14ac:dyDescent="0.15">
      <c r="AV1917" s="143" t="s">
        <v>230</v>
      </c>
      <c r="AW1917" s="144" t="s">
        <v>146</v>
      </c>
      <c r="AX1917" s="134" t="s">
        <v>200</v>
      </c>
      <c r="AY1917" s="134" t="s">
        <v>227</v>
      </c>
      <c r="AZ1917" s="134" t="s">
        <v>225</v>
      </c>
      <c r="BA1917" s="135">
        <v>0.5</v>
      </c>
      <c r="BB1917" s="145">
        <v>197700</v>
      </c>
    </row>
    <row r="1918" spans="48:54" x14ac:dyDescent="0.15">
      <c r="AV1918" s="143" t="s">
        <v>230</v>
      </c>
      <c r="AW1918" s="144" t="s">
        <v>146</v>
      </c>
      <c r="AX1918" s="134" t="s">
        <v>201</v>
      </c>
      <c r="AY1918" s="134" t="s">
        <v>227</v>
      </c>
      <c r="AZ1918" s="134" t="s">
        <v>207</v>
      </c>
      <c r="BA1918" s="135">
        <v>1</v>
      </c>
      <c r="BB1918" s="145">
        <v>277820</v>
      </c>
    </row>
    <row r="1919" spans="48:54" x14ac:dyDescent="0.15">
      <c r="AV1919" s="143" t="s">
        <v>230</v>
      </c>
      <c r="AW1919" s="144" t="s">
        <v>146</v>
      </c>
      <c r="AX1919" s="134" t="s">
        <v>201</v>
      </c>
      <c r="AY1919" s="134" t="s">
        <v>227</v>
      </c>
      <c r="AZ1919" s="134" t="s">
        <v>207</v>
      </c>
      <c r="BA1919" s="135">
        <v>0.75</v>
      </c>
      <c r="BB1919" s="145">
        <v>258260</v>
      </c>
    </row>
    <row r="1920" spans="48:54" x14ac:dyDescent="0.15">
      <c r="AV1920" s="143" t="s">
        <v>230</v>
      </c>
      <c r="AW1920" s="144" t="s">
        <v>146</v>
      </c>
      <c r="AX1920" s="134" t="s">
        <v>201</v>
      </c>
      <c r="AY1920" s="134" t="s">
        <v>227</v>
      </c>
      <c r="AZ1920" s="134" t="s">
        <v>207</v>
      </c>
      <c r="BA1920" s="135">
        <v>0.5</v>
      </c>
      <c r="BB1920" s="145">
        <v>236970</v>
      </c>
    </row>
    <row r="1921" spans="48:54" x14ac:dyDescent="0.15">
      <c r="AV1921" s="143" t="s">
        <v>230</v>
      </c>
      <c r="AW1921" s="144" t="s">
        <v>146</v>
      </c>
      <c r="AX1921" s="134" t="s">
        <v>201</v>
      </c>
      <c r="AY1921" s="134" t="s">
        <v>227</v>
      </c>
      <c r="AZ1921" s="134" t="s">
        <v>225</v>
      </c>
      <c r="BA1921" s="135">
        <v>1</v>
      </c>
      <c r="BB1921" s="145">
        <v>333380</v>
      </c>
    </row>
    <row r="1922" spans="48:54" x14ac:dyDescent="0.15">
      <c r="AV1922" s="143" t="s">
        <v>230</v>
      </c>
      <c r="AW1922" s="144" t="s">
        <v>146</v>
      </c>
      <c r="AX1922" s="134" t="s">
        <v>201</v>
      </c>
      <c r="AY1922" s="134" t="s">
        <v>227</v>
      </c>
      <c r="AZ1922" s="134" t="s">
        <v>225</v>
      </c>
      <c r="BA1922" s="135">
        <v>0.75</v>
      </c>
      <c r="BB1922" s="145">
        <v>309910</v>
      </c>
    </row>
    <row r="1923" spans="48:54" x14ac:dyDescent="0.15">
      <c r="AV1923" s="143" t="s">
        <v>230</v>
      </c>
      <c r="AW1923" s="144" t="s">
        <v>146</v>
      </c>
      <c r="AX1923" s="134" t="s">
        <v>201</v>
      </c>
      <c r="AY1923" s="134" t="s">
        <v>227</v>
      </c>
      <c r="AZ1923" s="134" t="s">
        <v>225</v>
      </c>
      <c r="BA1923" s="135">
        <v>0.5</v>
      </c>
      <c r="BB1923" s="145">
        <v>284370</v>
      </c>
    </row>
    <row r="1924" spans="48:54" x14ac:dyDescent="0.15">
      <c r="AV1924" s="143" t="s">
        <v>230</v>
      </c>
      <c r="AW1924" s="144" t="s">
        <v>147</v>
      </c>
      <c r="AX1924" s="134" t="s">
        <v>198</v>
      </c>
      <c r="AY1924" s="134" t="s">
        <v>227</v>
      </c>
      <c r="AZ1924" s="134" t="s">
        <v>207</v>
      </c>
      <c r="BA1924" s="135">
        <v>1</v>
      </c>
      <c r="BB1924" s="145">
        <v>88060</v>
      </c>
    </row>
    <row r="1925" spans="48:54" x14ac:dyDescent="0.15">
      <c r="AV1925" s="143" t="s">
        <v>230</v>
      </c>
      <c r="AW1925" s="144" t="s">
        <v>147</v>
      </c>
      <c r="AX1925" s="134" t="s">
        <v>198</v>
      </c>
      <c r="AY1925" s="134" t="s">
        <v>227</v>
      </c>
      <c r="AZ1925" s="134" t="s">
        <v>207</v>
      </c>
      <c r="BA1925" s="135">
        <v>0.75</v>
      </c>
      <c r="BB1925" s="145">
        <v>85360</v>
      </c>
    </row>
    <row r="1926" spans="48:54" x14ac:dyDescent="0.15">
      <c r="AV1926" s="143" t="s">
        <v>230</v>
      </c>
      <c r="AW1926" s="144" t="s">
        <v>147</v>
      </c>
      <c r="AX1926" s="134" t="s">
        <v>198</v>
      </c>
      <c r="AY1926" s="134" t="s">
        <v>227</v>
      </c>
      <c r="AZ1926" s="134" t="s">
        <v>207</v>
      </c>
      <c r="BA1926" s="135">
        <v>0.5</v>
      </c>
      <c r="BB1926" s="145">
        <v>81980</v>
      </c>
    </row>
    <row r="1927" spans="48:54" x14ac:dyDescent="0.15">
      <c r="AV1927" s="143" t="s">
        <v>230</v>
      </c>
      <c r="AW1927" s="144" t="s">
        <v>147</v>
      </c>
      <c r="AX1927" s="134" t="s">
        <v>198</v>
      </c>
      <c r="AY1927" s="134" t="s">
        <v>227</v>
      </c>
      <c r="AZ1927" s="134" t="s">
        <v>225</v>
      </c>
      <c r="BA1927" s="135">
        <v>1</v>
      </c>
      <c r="BB1927" s="145">
        <v>105670</v>
      </c>
    </row>
    <row r="1928" spans="48:54" x14ac:dyDescent="0.15">
      <c r="AV1928" s="143" t="s">
        <v>230</v>
      </c>
      <c r="AW1928" s="144" t="s">
        <v>147</v>
      </c>
      <c r="AX1928" s="134" t="s">
        <v>198</v>
      </c>
      <c r="AY1928" s="134" t="s">
        <v>227</v>
      </c>
      <c r="AZ1928" s="134" t="s">
        <v>225</v>
      </c>
      <c r="BA1928" s="135">
        <v>0.75</v>
      </c>
      <c r="BB1928" s="145">
        <v>102430</v>
      </c>
    </row>
    <row r="1929" spans="48:54" x14ac:dyDescent="0.15">
      <c r="AV1929" s="143" t="s">
        <v>230</v>
      </c>
      <c r="AW1929" s="144" t="s">
        <v>147</v>
      </c>
      <c r="AX1929" s="134" t="s">
        <v>198</v>
      </c>
      <c r="AY1929" s="134" t="s">
        <v>227</v>
      </c>
      <c r="AZ1929" s="134" t="s">
        <v>225</v>
      </c>
      <c r="BA1929" s="135">
        <v>0.5</v>
      </c>
      <c r="BB1929" s="145">
        <v>98380</v>
      </c>
    </row>
    <row r="1930" spans="48:54" x14ac:dyDescent="0.15">
      <c r="AV1930" s="143" t="s">
        <v>230</v>
      </c>
      <c r="AW1930" s="144" t="s">
        <v>147</v>
      </c>
      <c r="AX1930" s="134" t="s">
        <v>199</v>
      </c>
      <c r="AY1930" s="134" t="s">
        <v>227</v>
      </c>
      <c r="AZ1930" s="134" t="s">
        <v>207</v>
      </c>
      <c r="BA1930" s="135">
        <v>1</v>
      </c>
      <c r="BB1930" s="145">
        <v>97220</v>
      </c>
    </row>
    <row r="1931" spans="48:54" x14ac:dyDescent="0.15">
      <c r="AV1931" s="143" t="s">
        <v>230</v>
      </c>
      <c r="AW1931" s="144" t="s">
        <v>147</v>
      </c>
      <c r="AX1931" s="134" t="s">
        <v>199</v>
      </c>
      <c r="AY1931" s="134" t="s">
        <v>227</v>
      </c>
      <c r="AZ1931" s="134" t="s">
        <v>207</v>
      </c>
      <c r="BA1931" s="135">
        <v>0.75</v>
      </c>
      <c r="BB1931" s="145">
        <v>93490</v>
      </c>
    </row>
    <row r="1932" spans="48:54" x14ac:dyDescent="0.15">
      <c r="AV1932" s="143" t="s">
        <v>230</v>
      </c>
      <c r="AW1932" s="144" t="s">
        <v>147</v>
      </c>
      <c r="AX1932" s="134" t="s">
        <v>199</v>
      </c>
      <c r="AY1932" s="134" t="s">
        <v>227</v>
      </c>
      <c r="AZ1932" s="134" t="s">
        <v>207</v>
      </c>
      <c r="BA1932" s="135">
        <v>0.5</v>
      </c>
      <c r="BB1932" s="145">
        <v>89090</v>
      </c>
    </row>
    <row r="1933" spans="48:54" x14ac:dyDescent="0.15">
      <c r="AV1933" s="143" t="s">
        <v>230</v>
      </c>
      <c r="AW1933" s="144" t="s">
        <v>147</v>
      </c>
      <c r="AX1933" s="134" t="s">
        <v>199</v>
      </c>
      <c r="AY1933" s="134" t="s">
        <v>227</v>
      </c>
      <c r="AZ1933" s="134" t="s">
        <v>225</v>
      </c>
      <c r="BA1933" s="135">
        <v>1</v>
      </c>
      <c r="BB1933" s="145">
        <v>116660</v>
      </c>
    </row>
    <row r="1934" spans="48:54" x14ac:dyDescent="0.15">
      <c r="AV1934" s="143" t="s">
        <v>230</v>
      </c>
      <c r="AW1934" s="144" t="s">
        <v>147</v>
      </c>
      <c r="AX1934" s="134" t="s">
        <v>199</v>
      </c>
      <c r="AY1934" s="134" t="s">
        <v>227</v>
      </c>
      <c r="AZ1934" s="134" t="s">
        <v>225</v>
      </c>
      <c r="BA1934" s="135">
        <v>0.75</v>
      </c>
      <c r="BB1934" s="145">
        <v>112200</v>
      </c>
    </row>
    <row r="1935" spans="48:54" x14ac:dyDescent="0.15">
      <c r="AV1935" s="143" t="s">
        <v>230</v>
      </c>
      <c r="AW1935" s="144" t="s">
        <v>147</v>
      </c>
      <c r="AX1935" s="134" t="s">
        <v>199</v>
      </c>
      <c r="AY1935" s="134" t="s">
        <v>227</v>
      </c>
      <c r="AZ1935" s="134" t="s">
        <v>225</v>
      </c>
      <c r="BA1935" s="135">
        <v>0.5</v>
      </c>
      <c r="BB1935" s="145">
        <v>106900</v>
      </c>
    </row>
    <row r="1936" spans="48:54" x14ac:dyDescent="0.15">
      <c r="AV1936" s="143" t="s">
        <v>230</v>
      </c>
      <c r="AW1936" s="144" t="s">
        <v>147</v>
      </c>
      <c r="AX1936" s="134" t="s">
        <v>200</v>
      </c>
      <c r="AY1936" s="134" t="s">
        <v>227</v>
      </c>
      <c r="AZ1936" s="134" t="s">
        <v>207</v>
      </c>
      <c r="BA1936" s="135">
        <v>1</v>
      </c>
      <c r="BB1936" s="145">
        <v>165150</v>
      </c>
    </row>
    <row r="1937" spans="48:54" x14ac:dyDescent="0.15">
      <c r="AV1937" s="143" t="s">
        <v>230</v>
      </c>
      <c r="AW1937" s="144" t="s">
        <v>147</v>
      </c>
      <c r="AX1937" s="134" t="s">
        <v>200</v>
      </c>
      <c r="AY1937" s="134" t="s">
        <v>227</v>
      </c>
      <c r="AZ1937" s="134" t="s">
        <v>207</v>
      </c>
      <c r="BA1937" s="135">
        <v>0.75</v>
      </c>
      <c r="BB1937" s="145">
        <v>154410</v>
      </c>
    </row>
    <row r="1938" spans="48:54" x14ac:dyDescent="0.15">
      <c r="AV1938" s="143" t="s">
        <v>230</v>
      </c>
      <c r="AW1938" s="144" t="s">
        <v>147</v>
      </c>
      <c r="AX1938" s="134" t="s">
        <v>200</v>
      </c>
      <c r="AY1938" s="134" t="s">
        <v>227</v>
      </c>
      <c r="AZ1938" s="134" t="s">
        <v>207</v>
      </c>
      <c r="BA1938" s="135">
        <v>0.5</v>
      </c>
      <c r="BB1938" s="145">
        <v>143130</v>
      </c>
    </row>
    <row r="1939" spans="48:54" x14ac:dyDescent="0.15">
      <c r="AV1939" s="143" t="s">
        <v>230</v>
      </c>
      <c r="AW1939" s="144" t="s">
        <v>147</v>
      </c>
      <c r="AX1939" s="134" t="s">
        <v>200</v>
      </c>
      <c r="AY1939" s="134" t="s">
        <v>227</v>
      </c>
      <c r="AZ1939" s="134" t="s">
        <v>225</v>
      </c>
      <c r="BA1939" s="135">
        <v>1</v>
      </c>
      <c r="BB1939" s="145">
        <v>198190</v>
      </c>
    </row>
    <row r="1940" spans="48:54" x14ac:dyDescent="0.15">
      <c r="AV1940" s="143" t="s">
        <v>230</v>
      </c>
      <c r="AW1940" s="144" t="s">
        <v>147</v>
      </c>
      <c r="AX1940" s="134" t="s">
        <v>200</v>
      </c>
      <c r="AY1940" s="134" t="s">
        <v>227</v>
      </c>
      <c r="AZ1940" s="134" t="s">
        <v>225</v>
      </c>
      <c r="BA1940" s="135">
        <v>0.75</v>
      </c>
      <c r="BB1940" s="145">
        <v>185290</v>
      </c>
    </row>
    <row r="1941" spans="48:54" x14ac:dyDescent="0.15">
      <c r="AV1941" s="143" t="s">
        <v>230</v>
      </c>
      <c r="AW1941" s="144" t="s">
        <v>147</v>
      </c>
      <c r="AX1941" s="134" t="s">
        <v>200</v>
      </c>
      <c r="AY1941" s="134" t="s">
        <v>227</v>
      </c>
      <c r="AZ1941" s="134" t="s">
        <v>225</v>
      </c>
      <c r="BA1941" s="135">
        <v>0.5</v>
      </c>
      <c r="BB1941" s="145">
        <v>171760</v>
      </c>
    </row>
    <row r="1942" spans="48:54" x14ac:dyDescent="0.15">
      <c r="AV1942" s="143" t="s">
        <v>230</v>
      </c>
      <c r="AW1942" s="144" t="s">
        <v>147</v>
      </c>
      <c r="AX1942" s="134" t="s">
        <v>201</v>
      </c>
      <c r="AY1942" s="134" t="s">
        <v>227</v>
      </c>
      <c r="AZ1942" s="134" t="s">
        <v>207</v>
      </c>
      <c r="BA1942" s="135">
        <v>1</v>
      </c>
      <c r="BB1942" s="145">
        <v>256950</v>
      </c>
    </row>
    <row r="1943" spans="48:54" x14ac:dyDescent="0.15">
      <c r="AV1943" s="143" t="s">
        <v>230</v>
      </c>
      <c r="AW1943" s="144" t="s">
        <v>147</v>
      </c>
      <c r="AX1943" s="134" t="s">
        <v>201</v>
      </c>
      <c r="AY1943" s="134" t="s">
        <v>227</v>
      </c>
      <c r="AZ1943" s="134" t="s">
        <v>207</v>
      </c>
      <c r="BA1943" s="135">
        <v>0.75</v>
      </c>
      <c r="BB1943" s="145">
        <v>236400</v>
      </c>
    </row>
    <row r="1944" spans="48:54" x14ac:dyDescent="0.15">
      <c r="AV1944" s="143" t="s">
        <v>230</v>
      </c>
      <c r="AW1944" s="144" t="s">
        <v>147</v>
      </c>
      <c r="AX1944" s="134" t="s">
        <v>201</v>
      </c>
      <c r="AY1944" s="134" t="s">
        <v>227</v>
      </c>
      <c r="AZ1944" s="134" t="s">
        <v>207</v>
      </c>
      <c r="BA1944" s="135">
        <v>0.5</v>
      </c>
      <c r="BB1944" s="145">
        <v>215350</v>
      </c>
    </row>
    <row r="1945" spans="48:54" x14ac:dyDescent="0.15">
      <c r="AV1945" s="143" t="s">
        <v>230</v>
      </c>
      <c r="AW1945" s="144" t="s">
        <v>147</v>
      </c>
      <c r="AX1945" s="134" t="s">
        <v>201</v>
      </c>
      <c r="AY1945" s="134" t="s">
        <v>227</v>
      </c>
      <c r="AZ1945" s="134" t="s">
        <v>225</v>
      </c>
      <c r="BA1945" s="135">
        <v>1</v>
      </c>
      <c r="BB1945" s="145">
        <v>308330</v>
      </c>
    </row>
    <row r="1946" spans="48:54" x14ac:dyDescent="0.15">
      <c r="AV1946" s="143" t="s">
        <v>230</v>
      </c>
      <c r="AW1946" s="144" t="s">
        <v>147</v>
      </c>
      <c r="AX1946" s="134" t="s">
        <v>201</v>
      </c>
      <c r="AY1946" s="134" t="s">
        <v>227</v>
      </c>
      <c r="AZ1946" s="134" t="s">
        <v>225</v>
      </c>
      <c r="BA1946" s="135">
        <v>0.75</v>
      </c>
      <c r="BB1946" s="145">
        <v>283660</v>
      </c>
    </row>
    <row r="1947" spans="48:54" x14ac:dyDescent="0.15">
      <c r="AV1947" s="143" t="s">
        <v>230</v>
      </c>
      <c r="AW1947" s="144" t="s">
        <v>147</v>
      </c>
      <c r="AX1947" s="134" t="s">
        <v>201</v>
      </c>
      <c r="AY1947" s="134" t="s">
        <v>227</v>
      </c>
      <c r="AZ1947" s="134" t="s">
        <v>225</v>
      </c>
      <c r="BA1947" s="135">
        <v>0.5</v>
      </c>
      <c r="BB1947" s="145">
        <v>258410</v>
      </c>
    </row>
    <row r="1948" spans="48:54" x14ac:dyDescent="0.15">
      <c r="AV1948" s="143" t="s">
        <v>230</v>
      </c>
      <c r="AW1948" s="144" t="s">
        <v>148</v>
      </c>
      <c r="AX1948" s="134" t="s">
        <v>198</v>
      </c>
      <c r="AY1948" s="134" t="s">
        <v>227</v>
      </c>
      <c r="AZ1948" s="134" t="s">
        <v>207</v>
      </c>
      <c r="BA1948" s="135">
        <v>1</v>
      </c>
      <c r="BB1948" s="145">
        <v>84900</v>
      </c>
    </row>
    <row r="1949" spans="48:54" x14ac:dyDescent="0.15">
      <c r="AV1949" s="143" t="s">
        <v>230</v>
      </c>
      <c r="AW1949" s="144" t="s">
        <v>148</v>
      </c>
      <c r="AX1949" s="134" t="s">
        <v>198</v>
      </c>
      <c r="AY1949" s="134" t="s">
        <v>227</v>
      </c>
      <c r="AZ1949" s="134" t="s">
        <v>207</v>
      </c>
      <c r="BA1949" s="135">
        <v>0.75</v>
      </c>
      <c r="BB1949" s="145">
        <v>82080</v>
      </c>
    </row>
    <row r="1950" spans="48:54" x14ac:dyDescent="0.15">
      <c r="AV1950" s="143" t="s">
        <v>230</v>
      </c>
      <c r="AW1950" s="144" t="s">
        <v>148</v>
      </c>
      <c r="AX1950" s="134" t="s">
        <v>198</v>
      </c>
      <c r="AY1950" s="134" t="s">
        <v>227</v>
      </c>
      <c r="AZ1950" s="134" t="s">
        <v>207</v>
      </c>
      <c r="BA1950" s="135">
        <v>0.5</v>
      </c>
      <c r="BB1950" s="145">
        <v>79180</v>
      </c>
    </row>
    <row r="1951" spans="48:54" x14ac:dyDescent="0.15">
      <c r="AV1951" s="143" t="s">
        <v>230</v>
      </c>
      <c r="AW1951" s="144" t="s">
        <v>148</v>
      </c>
      <c r="AX1951" s="134" t="s">
        <v>198</v>
      </c>
      <c r="AY1951" s="134" t="s">
        <v>227</v>
      </c>
      <c r="AZ1951" s="134" t="s">
        <v>225</v>
      </c>
      <c r="BA1951" s="135">
        <v>1</v>
      </c>
      <c r="BB1951" s="145">
        <v>101880</v>
      </c>
    </row>
    <row r="1952" spans="48:54" x14ac:dyDescent="0.15">
      <c r="AV1952" s="143" t="s">
        <v>230</v>
      </c>
      <c r="AW1952" s="144" t="s">
        <v>148</v>
      </c>
      <c r="AX1952" s="134" t="s">
        <v>198</v>
      </c>
      <c r="AY1952" s="134" t="s">
        <v>227</v>
      </c>
      <c r="AZ1952" s="134" t="s">
        <v>225</v>
      </c>
      <c r="BA1952" s="135">
        <v>0.75</v>
      </c>
      <c r="BB1952" s="145">
        <v>98490</v>
      </c>
    </row>
    <row r="1953" spans="48:54" x14ac:dyDescent="0.15">
      <c r="AV1953" s="143" t="s">
        <v>230</v>
      </c>
      <c r="AW1953" s="144" t="s">
        <v>148</v>
      </c>
      <c r="AX1953" s="134" t="s">
        <v>198</v>
      </c>
      <c r="AY1953" s="134" t="s">
        <v>227</v>
      </c>
      <c r="AZ1953" s="134" t="s">
        <v>225</v>
      </c>
      <c r="BA1953" s="135">
        <v>0.5</v>
      </c>
      <c r="BB1953" s="145">
        <v>95010</v>
      </c>
    </row>
    <row r="1954" spans="48:54" x14ac:dyDescent="0.15">
      <c r="AV1954" s="143" t="s">
        <v>230</v>
      </c>
      <c r="AW1954" s="144" t="s">
        <v>148</v>
      </c>
      <c r="AX1954" s="134" t="s">
        <v>199</v>
      </c>
      <c r="AY1954" s="134" t="s">
        <v>227</v>
      </c>
      <c r="AZ1954" s="134" t="s">
        <v>207</v>
      </c>
      <c r="BA1954" s="135">
        <v>1</v>
      </c>
      <c r="BB1954" s="145">
        <v>94060</v>
      </c>
    </row>
    <row r="1955" spans="48:54" x14ac:dyDescent="0.15">
      <c r="AV1955" s="143" t="s">
        <v>230</v>
      </c>
      <c r="AW1955" s="144" t="s">
        <v>148</v>
      </c>
      <c r="AX1955" s="134" t="s">
        <v>199</v>
      </c>
      <c r="AY1955" s="134" t="s">
        <v>227</v>
      </c>
      <c r="AZ1955" s="134" t="s">
        <v>207</v>
      </c>
      <c r="BA1955" s="135">
        <v>0.75</v>
      </c>
      <c r="BB1955" s="145">
        <v>90200</v>
      </c>
    </row>
    <row r="1956" spans="48:54" x14ac:dyDescent="0.15">
      <c r="AV1956" s="143" t="s">
        <v>230</v>
      </c>
      <c r="AW1956" s="144" t="s">
        <v>148</v>
      </c>
      <c r="AX1956" s="134" t="s">
        <v>199</v>
      </c>
      <c r="AY1956" s="134" t="s">
        <v>227</v>
      </c>
      <c r="AZ1956" s="134" t="s">
        <v>207</v>
      </c>
      <c r="BA1956" s="135">
        <v>0.5</v>
      </c>
      <c r="BB1956" s="145">
        <v>86280</v>
      </c>
    </row>
    <row r="1957" spans="48:54" x14ac:dyDescent="0.15">
      <c r="AV1957" s="143" t="s">
        <v>230</v>
      </c>
      <c r="AW1957" s="144" t="s">
        <v>148</v>
      </c>
      <c r="AX1957" s="134" t="s">
        <v>199</v>
      </c>
      <c r="AY1957" s="134" t="s">
        <v>227</v>
      </c>
      <c r="AZ1957" s="134" t="s">
        <v>225</v>
      </c>
      <c r="BA1957" s="135">
        <v>1</v>
      </c>
      <c r="BB1957" s="145">
        <v>112870</v>
      </c>
    </row>
    <row r="1958" spans="48:54" x14ac:dyDescent="0.15">
      <c r="AV1958" s="143" t="s">
        <v>230</v>
      </c>
      <c r="AW1958" s="144" t="s">
        <v>148</v>
      </c>
      <c r="AX1958" s="134" t="s">
        <v>199</v>
      </c>
      <c r="AY1958" s="134" t="s">
        <v>227</v>
      </c>
      <c r="AZ1958" s="134" t="s">
        <v>225</v>
      </c>
      <c r="BA1958" s="135">
        <v>0.75</v>
      </c>
      <c r="BB1958" s="145">
        <v>108240</v>
      </c>
    </row>
    <row r="1959" spans="48:54" x14ac:dyDescent="0.15">
      <c r="AV1959" s="143" t="s">
        <v>230</v>
      </c>
      <c r="AW1959" s="144" t="s">
        <v>148</v>
      </c>
      <c r="AX1959" s="134" t="s">
        <v>199</v>
      </c>
      <c r="AY1959" s="134" t="s">
        <v>227</v>
      </c>
      <c r="AZ1959" s="134" t="s">
        <v>225</v>
      </c>
      <c r="BA1959" s="135">
        <v>0.5</v>
      </c>
      <c r="BB1959" s="145">
        <v>103540</v>
      </c>
    </row>
    <row r="1960" spans="48:54" x14ac:dyDescent="0.15">
      <c r="AV1960" s="143" t="s">
        <v>230</v>
      </c>
      <c r="AW1960" s="144" t="s">
        <v>148</v>
      </c>
      <c r="AX1960" s="134" t="s">
        <v>200</v>
      </c>
      <c r="AY1960" s="134" t="s">
        <v>227</v>
      </c>
      <c r="AZ1960" s="134" t="s">
        <v>207</v>
      </c>
      <c r="BA1960" s="135">
        <v>1</v>
      </c>
      <c r="BB1960" s="145">
        <v>162000</v>
      </c>
    </row>
    <row r="1961" spans="48:54" x14ac:dyDescent="0.15">
      <c r="AV1961" s="143" t="s">
        <v>230</v>
      </c>
      <c r="AW1961" s="144" t="s">
        <v>148</v>
      </c>
      <c r="AX1961" s="134" t="s">
        <v>200</v>
      </c>
      <c r="AY1961" s="134" t="s">
        <v>227</v>
      </c>
      <c r="AZ1961" s="134" t="s">
        <v>207</v>
      </c>
      <c r="BA1961" s="135">
        <v>0.75</v>
      </c>
      <c r="BB1961" s="145">
        <v>151120</v>
      </c>
    </row>
    <row r="1962" spans="48:54" x14ac:dyDescent="0.15">
      <c r="AV1962" s="143" t="s">
        <v>230</v>
      </c>
      <c r="AW1962" s="144" t="s">
        <v>148</v>
      </c>
      <c r="AX1962" s="134" t="s">
        <v>200</v>
      </c>
      <c r="AY1962" s="134" t="s">
        <v>227</v>
      </c>
      <c r="AZ1962" s="134" t="s">
        <v>207</v>
      </c>
      <c r="BA1962" s="135">
        <v>0.5</v>
      </c>
      <c r="BB1962" s="145">
        <v>140320</v>
      </c>
    </row>
    <row r="1963" spans="48:54" x14ac:dyDescent="0.15">
      <c r="AV1963" s="143" t="s">
        <v>230</v>
      </c>
      <c r="AW1963" s="144" t="s">
        <v>148</v>
      </c>
      <c r="AX1963" s="134" t="s">
        <v>200</v>
      </c>
      <c r="AY1963" s="134" t="s">
        <v>227</v>
      </c>
      <c r="AZ1963" s="134" t="s">
        <v>225</v>
      </c>
      <c r="BA1963" s="135">
        <v>1</v>
      </c>
      <c r="BB1963" s="145">
        <v>194390</v>
      </c>
    </row>
    <row r="1964" spans="48:54" x14ac:dyDescent="0.15">
      <c r="AV1964" s="143" t="s">
        <v>230</v>
      </c>
      <c r="AW1964" s="144" t="s">
        <v>148</v>
      </c>
      <c r="AX1964" s="134" t="s">
        <v>200</v>
      </c>
      <c r="AY1964" s="134" t="s">
        <v>227</v>
      </c>
      <c r="AZ1964" s="134" t="s">
        <v>225</v>
      </c>
      <c r="BA1964" s="135">
        <v>0.75</v>
      </c>
      <c r="BB1964" s="145">
        <v>181340</v>
      </c>
    </row>
    <row r="1965" spans="48:54" x14ac:dyDescent="0.15">
      <c r="AV1965" s="143" t="s">
        <v>230</v>
      </c>
      <c r="AW1965" s="144" t="s">
        <v>148</v>
      </c>
      <c r="AX1965" s="134" t="s">
        <v>200</v>
      </c>
      <c r="AY1965" s="134" t="s">
        <v>227</v>
      </c>
      <c r="AZ1965" s="134" t="s">
        <v>225</v>
      </c>
      <c r="BA1965" s="135">
        <v>0.5</v>
      </c>
      <c r="BB1965" s="145">
        <v>168380</v>
      </c>
    </row>
    <row r="1966" spans="48:54" x14ac:dyDescent="0.15">
      <c r="AV1966" s="143" t="s">
        <v>230</v>
      </c>
      <c r="AW1966" s="144" t="s">
        <v>148</v>
      </c>
      <c r="AX1966" s="134" t="s">
        <v>201</v>
      </c>
      <c r="AY1966" s="134" t="s">
        <v>227</v>
      </c>
      <c r="AZ1966" s="134" t="s">
        <v>207</v>
      </c>
      <c r="BA1966" s="135">
        <v>1</v>
      </c>
      <c r="BB1966" s="145">
        <v>253790</v>
      </c>
    </row>
    <row r="1967" spans="48:54" x14ac:dyDescent="0.15">
      <c r="AV1967" s="143" t="s">
        <v>230</v>
      </c>
      <c r="AW1967" s="144" t="s">
        <v>148</v>
      </c>
      <c r="AX1967" s="134" t="s">
        <v>201</v>
      </c>
      <c r="AY1967" s="134" t="s">
        <v>227</v>
      </c>
      <c r="AZ1967" s="134" t="s">
        <v>207</v>
      </c>
      <c r="BA1967" s="135">
        <v>0.75</v>
      </c>
      <c r="BB1967" s="145">
        <v>233100</v>
      </c>
    </row>
    <row r="1968" spans="48:54" x14ac:dyDescent="0.15">
      <c r="AV1968" s="143" t="s">
        <v>230</v>
      </c>
      <c r="AW1968" s="144" t="s">
        <v>148</v>
      </c>
      <c r="AX1968" s="134" t="s">
        <v>201</v>
      </c>
      <c r="AY1968" s="134" t="s">
        <v>227</v>
      </c>
      <c r="AZ1968" s="134" t="s">
        <v>207</v>
      </c>
      <c r="BA1968" s="135">
        <v>0.5</v>
      </c>
      <c r="BB1968" s="145">
        <v>212550</v>
      </c>
    </row>
    <row r="1969" spans="48:54" x14ac:dyDescent="0.15">
      <c r="AV1969" s="143" t="s">
        <v>230</v>
      </c>
      <c r="AW1969" s="144" t="s">
        <v>148</v>
      </c>
      <c r="AX1969" s="134" t="s">
        <v>201</v>
      </c>
      <c r="AY1969" s="134" t="s">
        <v>227</v>
      </c>
      <c r="AZ1969" s="134" t="s">
        <v>225</v>
      </c>
      <c r="BA1969" s="135">
        <v>1</v>
      </c>
      <c r="BB1969" s="145">
        <v>304550</v>
      </c>
    </row>
    <row r="1970" spans="48:54" x14ac:dyDescent="0.15">
      <c r="AV1970" s="143" t="s">
        <v>230</v>
      </c>
      <c r="AW1970" s="144" t="s">
        <v>148</v>
      </c>
      <c r="AX1970" s="134" t="s">
        <v>201</v>
      </c>
      <c r="AY1970" s="134" t="s">
        <v>227</v>
      </c>
      <c r="AZ1970" s="134" t="s">
        <v>225</v>
      </c>
      <c r="BA1970" s="135">
        <v>0.75</v>
      </c>
      <c r="BB1970" s="145">
        <v>279720</v>
      </c>
    </row>
    <row r="1971" spans="48:54" x14ac:dyDescent="0.15">
      <c r="AV1971" s="143" t="s">
        <v>230</v>
      </c>
      <c r="AW1971" s="144" t="s">
        <v>148</v>
      </c>
      <c r="AX1971" s="134" t="s">
        <v>201</v>
      </c>
      <c r="AY1971" s="134" t="s">
        <v>227</v>
      </c>
      <c r="AZ1971" s="134" t="s">
        <v>225</v>
      </c>
      <c r="BA1971" s="135">
        <v>0.5</v>
      </c>
      <c r="BB1971" s="145">
        <v>255050</v>
      </c>
    </row>
    <row r="1972" spans="48:54" x14ac:dyDescent="0.15">
      <c r="AV1972" s="143" t="s">
        <v>230</v>
      </c>
      <c r="AW1972" s="144" t="s">
        <v>149</v>
      </c>
      <c r="AX1972" s="134" t="s">
        <v>198</v>
      </c>
      <c r="AY1972" s="134" t="s">
        <v>227</v>
      </c>
      <c r="AZ1972" s="134" t="s">
        <v>207</v>
      </c>
      <c r="BA1972" s="135">
        <v>1</v>
      </c>
      <c r="BB1972" s="145">
        <v>74920</v>
      </c>
    </row>
    <row r="1973" spans="48:54" x14ac:dyDescent="0.15">
      <c r="AV1973" s="143" t="s">
        <v>230</v>
      </c>
      <c r="AW1973" s="144" t="s">
        <v>149</v>
      </c>
      <c r="AX1973" s="134" t="s">
        <v>198</v>
      </c>
      <c r="AY1973" s="134" t="s">
        <v>227</v>
      </c>
      <c r="AZ1973" s="134" t="s">
        <v>207</v>
      </c>
      <c r="BA1973" s="135">
        <v>0.75</v>
      </c>
      <c r="BB1973" s="145">
        <v>72340</v>
      </c>
    </row>
    <row r="1974" spans="48:54" x14ac:dyDescent="0.15">
      <c r="AV1974" s="143" t="s">
        <v>230</v>
      </c>
      <c r="AW1974" s="144" t="s">
        <v>149</v>
      </c>
      <c r="AX1974" s="134" t="s">
        <v>198</v>
      </c>
      <c r="AY1974" s="134" t="s">
        <v>227</v>
      </c>
      <c r="AZ1974" s="134" t="s">
        <v>207</v>
      </c>
      <c r="BA1974" s="135">
        <v>0.5</v>
      </c>
      <c r="BB1974" s="145">
        <v>69670</v>
      </c>
    </row>
    <row r="1975" spans="48:54" x14ac:dyDescent="0.15">
      <c r="AV1975" s="143" t="s">
        <v>230</v>
      </c>
      <c r="AW1975" s="144" t="s">
        <v>149</v>
      </c>
      <c r="AX1975" s="134" t="s">
        <v>198</v>
      </c>
      <c r="AY1975" s="134" t="s">
        <v>227</v>
      </c>
      <c r="AZ1975" s="134" t="s">
        <v>225</v>
      </c>
      <c r="BA1975" s="135">
        <v>1</v>
      </c>
      <c r="BB1975" s="145">
        <v>89910</v>
      </c>
    </row>
    <row r="1976" spans="48:54" x14ac:dyDescent="0.15">
      <c r="AV1976" s="143" t="s">
        <v>230</v>
      </c>
      <c r="AW1976" s="144" t="s">
        <v>149</v>
      </c>
      <c r="AX1976" s="134" t="s">
        <v>198</v>
      </c>
      <c r="AY1976" s="134" t="s">
        <v>227</v>
      </c>
      <c r="AZ1976" s="134" t="s">
        <v>225</v>
      </c>
      <c r="BA1976" s="135">
        <v>0.75</v>
      </c>
      <c r="BB1976" s="145">
        <v>86810</v>
      </c>
    </row>
    <row r="1977" spans="48:54" x14ac:dyDescent="0.15">
      <c r="AV1977" s="143" t="s">
        <v>230</v>
      </c>
      <c r="AW1977" s="144" t="s">
        <v>149</v>
      </c>
      <c r="AX1977" s="134" t="s">
        <v>198</v>
      </c>
      <c r="AY1977" s="134" t="s">
        <v>227</v>
      </c>
      <c r="AZ1977" s="134" t="s">
        <v>225</v>
      </c>
      <c r="BA1977" s="135">
        <v>0.5</v>
      </c>
      <c r="BB1977" s="145">
        <v>83600</v>
      </c>
    </row>
    <row r="1978" spans="48:54" x14ac:dyDescent="0.15">
      <c r="AV1978" s="143" t="s">
        <v>230</v>
      </c>
      <c r="AW1978" s="144" t="s">
        <v>149</v>
      </c>
      <c r="AX1978" s="134" t="s">
        <v>199</v>
      </c>
      <c r="AY1978" s="134" t="s">
        <v>227</v>
      </c>
      <c r="AZ1978" s="134" t="s">
        <v>207</v>
      </c>
      <c r="BA1978" s="135">
        <v>1</v>
      </c>
      <c r="BB1978" s="145">
        <v>84090</v>
      </c>
    </row>
    <row r="1979" spans="48:54" x14ac:dyDescent="0.15">
      <c r="AV1979" s="143" t="s">
        <v>230</v>
      </c>
      <c r="AW1979" s="144" t="s">
        <v>149</v>
      </c>
      <c r="AX1979" s="134" t="s">
        <v>199</v>
      </c>
      <c r="AY1979" s="134" t="s">
        <v>227</v>
      </c>
      <c r="AZ1979" s="134" t="s">
        <v>207</v>
      </c>
      <c r="BA1979" s="135">
        <v>0.75</v>
      </c>
      <c r="BB1979" s="145">
        <v>80470</v>
      </c>
    </row>
    <row r="1980" spans="48:54" x14ac:dyDescent="0.15">
      <c r="AV1980" s="143" t="s">
        <v>230</v>
      </c>
      <c r="AW1980" s="144" t="s">
        <v>149</v>
      </c>
      <c r="AX1980" s="134" t="s">
        <v>199</v>
      </c>
      <c r="AY1980" s="134" t="s">
        <v>227</v>
      </c>
      <c r="AZ1980" s="134" t="s">
        <v>207</v>
      </c>
      <c r="BA1980" s="135">
        <v>0.5</v>
      </c>
      <c r="BB1980" s="145">
        <v>76770</v>
      </c>
    </row>
    <row r="1981" spans="48:54" x14ac:dyDescent="0.15">
      <c r="AV1981" s="143" t="s">
        <v>230</v>
      </c>
      <c r="AW1981" s="144" t="s">
        <v>149</v>
      </c>
      <c r="AX1981" s="134" t="s">
        <v>199</v>
      </c>
      <c r="AY1981" s="134" t="s">
        <v>227</v>
      </c>
      <c r="AZ1981" s="134" t="s">
        <v>225</v>
      </c>
      <c r="BA1981" s="135">
        <v>1</v>
      </c>
      <c r="BB1981" s="145">
        <v>100900</v>
      </c>
    </row>
    <row r="1982" spans="48:54" x14ac:dyDescent="0.15">
      <c r="AV1982" s="143" t="s">
        <v>230</v>
      </c>
      <c r="AW1982" s="144" t="s">
        <v>149</v>
      </c>
      <c r="AX1982" s="134" t="s">
        <v>199</v>
      </c>
      <c r="AY1982" s="134" t="s">
        <v>227</v>
      </c>
      <c r="AZ1982" s="134" t="s">
        <v>225</v>
      </c>
      <c r="BA1982" s="135">
        <v>0.75</v>
      </c>
      <c r="BB1982" s="145">
        <v>96560</v>
      </c>
    </row>
    <row r="1983" spans="48:54" x14ac:dyDescent="0.15">
      <c r="AV1983" s="143" t="s">
        <v>230</v>
      </c>
      <c r="AW1983" s="144" t="s">
        <v>149</v>
      </c>
      <c r="AX1983" s="134" t="s">
        <v>199</v>
      </c>
      <c r="AY1983" s="134" t="s">
        <v>227</v>
      </c>
      <c r="AZ1983" s="134" t="s">
        <v>225</v>
      </c>
      <c r="BA1983" s="135">
        <v>0.5</v>
      </c>
      <c r="BB1983" s="145">
        <v>92130</v>
      </c>
    </row>
    <row r="1984" spans="48:54" x14ac:dyDescent="0.15">
      <c r="AV1984" s="143" t="s">
        <v>230</v>
      </c>
      <c r="AW1984" s="144" t="s">
        <v>149</v>
      </c>
      <c r="AX1984" s="134" t="s">
        <v>200</v>
      </c>
      <c r="AY1984" s="134" t="s">
        <v>227</v>
      </c>
      <c r="AZ1984" s="134" t="s">
        <v>207</v>
      </c>
      <c r="BA1984" s="135">
        <v>1</v>
      </c>
      <c r="BB1984" s="145">
        <v>152020</v>
      </c>
    </row>
    <row r="1985" spans="48:54" x14ac:dyDescent="0.15">
      <c r="AV1985" s="143" t="s">
        <v>230</v>
      </c>
      <c r="AW1985" s="144" t="s">
        <v>149</v>
      </c>
      <c r="AX1985" s="134" t="s">
        <v>200</v>
      </c>
      <c r="AY1985" s="134" t="s">
        <v>227</v>
      </c>
      <c r="AZ1985" s="134" t="s">
        <v>207</v>
      </c>
      <c r="BA1985" s="135">
        <v>0.75</v>
      </c>
      <c r="BB1985" s="145">
        <v>141400</v>
      </c>
    </row>
    <row r="1986" spans="48:54" x14ac:dyDescent="0.15">
      <c r="AV1986" s="143" t="s">
        <v>230</v>
      </c>
      <c r="AW1986" s="144" t="s">
        <v>149</v>
      </c>
      <c r="AX1986" s="134" t="s">
        <v>200</v>
      </c>
      <c r="AY1986" s="134" t="s">
        <v>227</v>
      </c>
      <c r="AZ1986" s="134" t="s">
        <v>207</v>
      </c>
      <c r="BA1986" s="135">
        <v>0.5</v>
      </c>
      <c r="BB1986" s="145">
        <v>130810</v>
      </c>
    </row>
    <row r="1987" spans="48:54" x14ac:dyDescent="0.15">
      <c r="AV1987" s="143" t="s">
        <v>230</v>
      </c>
      <c r="AW1987" s="144" t="s">
        <v>149</v>
      </c>
      <c r="AX1987" s="134" t="s">
        <v>200</v>
      </c>
      <c r="AY1987" s="134" t="s">
        <v>227</v>
      </c>
      <c r="AZ1987" s="134" t="s">
        <v>225</v>
      </c>
      <c r="BA1987" s="135">
        <v>1</v>
      </c>
      <c r="BB1987" s="145">
        <v>182410</v>
      </c>
    </row>
    <row r="1988" spans="48:54" x14ac:dyDescent="0.15">
      <c r="AV1988" s="143" t="s">
        <v>230</v>
      </c>
      <c r="AW1988" s="144" t="s">
        <v>149</v>
      </c>
      <c r="AX1988" s="134" t="s">
        <v>200</v>
      </c>
      <c r="AY1988" s="134" t="s">
        <v>227</v>
      </c>
      <c r="AZ1988" s="134" t="s">
        <v>225</v>
      </c>
      <c r="BA1988" s="135">
        <v>0.75</v>
      </c>
      <c r="BB1988" s="145">
        <v>169660</v>
      </c>
    </row>
    <row r="1989" spans="48:54" x14ac:dyDescent="0.15">
      <c r="AV1989" s="143" t="s">
        <v>230</v>
      </c>
      <c r="AW1989" s="144" t="s">
        <v>149</v>
      </c>
      <c r="AX1989" s="134" t="s">
        <v>200</v>
      </c>
      <c r="AY1989" s="134" t="s">
        <v>227</v>
      </c>
      <c r="AZ1989" s="134" t="s">
        <v>225</v>
      </c>
      <c r="BA1989" s="135">
        <v>0.5</v>
      </c>
      <c r="BB1989" s="145">
        <v>156970</v>
      </c>
    </row>
    <row r="1990" spans="48:54" x14ac:dyDescent="0.15">
      <c r="AV1990" s="143" t="s">
        <v>230</v>
      </c>
      <c r="AW1990" s="144" t="s">
        <v>149</v>
      </c>
      <c r="AX1990" s="134" t="s">
        <v>201</v>
      </c>
      <c r="AY1990" s="134" t="s">
        <v>227</v>
      </c>
      <c r="AZ1990" s="134" t="s">
        <v>207</v>
      </c>
      <c r="BA1990" s="135">
        <v>1</v>
      </c>
      <c r="BB1990" s="145">
        <v>243820</v>
      </c>
    </row>
    <row r="1991" spans="48:54" x14ac:dyDescent="0.15">
      <c r="AV1991" s="143" t="s">
        <v>230</v>
      </c>
      <c r="AW1991" s="144" t="s">
        <v>149</v>
      </c>
      <c r="AX1991" s="134" t="s">
        <v>201</v>
      </c>
      <c r="AY1991" s="134" t="s">
        <v>227</v>
      </c>
      <c r="AZ1991" s="134" t="s">
        <v>207</v>
      </c>
      <c r="BA1991" s="135">
        <v>0.75</v>
      </c>
      <c r="BB1991" s="145">
        <v>223370</v>
      </c>
    </row>
    <row r="1992" spans="48:54" x14ac:dyDescent="0.15">
      <c r="AV1992" s="143" t="s">
        <v>230</v>
      </c>
      <c r="AW1992" s="144" t="s">
        <v>149</v>
      </c>
      <c r="AX1992" s="134" t="s">
        <v>201</v>
      </c>
      <c r="AY1992" s="134" t="s">
        <v>227</v>
      </c>
      <c r="AZ1992" s="134" t="s">
        <v>207</v>
      </c>
      <c r="BA1992" s="135">
        <v>0.5</v>
      </c>
      <c r="BB1992" s="145">
        <v>203040</v>
      </c>
    </row>
    <row r="1993" spans="48:54" x14ac:dyDescent="0.15">
      <c r="AV1993" s="143" t="s">
        <v>230</v>
      </c>
      <c r="AW1993" s="144" t="s">
        <v>149</v>
      </c>
      <c r="AX1993" s="134" t="s">
        <v>201</v>
      </c>
      <c r="AY1993" s="134" t="s">
        <v>227</v>
      </c>
      <c r="AZ1993" s="134" t="s">
        <v>225</v>
      </c>
      <c r="BA1993" s="135">
        <v>1</v>
      </c>
      <c r="BB1993" s="145">
        <v>292580</v>
      </c>
    </row>
    <row r="1994" spans="48:54" x14ac:dyDescent="0.15">
      <c r="AV1994" s="143" t="s">
        <v>230</v>
      </c>
      <c r="AW1994" s="144" t="s">
        <v>149</v>
      </c>
      <c r="AX1994" s="134" t="s">
        <v>201</v>
      </c>
      <c r="AY1994" s="134" t="s">
        <v>227</v>
      </c>
      <c r="AZ1994" s="134" t="s">
        <v>225</v>
      </c>
      <c r="BA1994" s="135">
        <v>0.75</v>
      </c>
      <c r="BB1994" s="145">
        <v>268050</v>
      </c>
    </row>
    <row r="1995" spans="48:54" x14ac:dyDescent="0.15">
      <c r="AV1995" s="143" t="s">
        <v>230</v>
      </c>
      <c r="AW1995" s="144" t="s">
        <v>149</v>
      </c>
      <c r="AX1995" s="134" t="s">
        <v>201</v>
      </c>
      <c r="AY1995" s="134" t="s">
        <v>227</v>
      </c>
      <c r="AZ1995" s="134" t="s">
        <v>225</v>
      </c>
      <c r="BA1995" s="135">
        <v>0.5</v>
      </c>
      <c r="BB1995" s="145">
        <v>243640</v>
      </c>
    </row>
    <row r="1996" spans="48:54" x14ac:dyDescent="0.15">
      <c r="AV1996" s="143" t="s">
        <v>230</v>
      </c>
      <c r="AW1996" s="144" t="s">
        <v>150</v>
      </c>
      <c r="AX1996" s="134" t="s">
        <v>198</v>
      </c>
      <c r="AY1996" s="134" t="s">
        <v>227</v>
      </c>
      <c r="AZ1996" s="134" t="s">
        <v>207</v>
      </c>
      <c r="BA1996" s="135">
        <v>1</v>
      </c>
      <c r="BB1996" s="145">
        <v>67990</v>
      </c>
    </row>
    <row r="1997" spans="48:54" x14ac:dyDescent="0.15">
      <c r="AV1997" s="143" t="s">
        <v>230</v>
      </c>
      <c r="AW1997" s="144" t="s">
        <v>150</v>
      </c>
      <c r="AX1997" s="134" t="s">
        <v>198</v>
      </c>
      <c r="AY1997" s="134" t="s">
        <v>227</v>
      </c>
      <c r="AZ1997" s="134" t="s">
        <v>207</v>
      </c>
      <c r="BA1997" s="135">
        <v>0.75</v>
      </c>
      <c r="BB1997" s="145">
        <v>65350</v>
      </c>
    </row>
    <row r="1998" spans="48:54" x14ac:dyDescent="0.15">
      <c r="AV1998" s="143" t="s">
        <v>230</v>
      </c>
      <c r="AW1998" s="144" t="s">
        <v>150</v>
      </c>
      <c r="AX1998" s="134" t="s">
        <v>198</v>
      </c>
      <c r="AY1998" s="134" t="s">
        <v>227</v>
      </c>
      <c r="AZ1998" s="134" t="s">
        <v>207</v>
      </c>
      <c r="BA1998" s="135">
        <v>0.5</v>
      </c>
      <c r="BB1998" s="145">
        <v>62890</v>
      </c>
    </row>
    <row r="1999" spans="48:54" x14ac:dyDescent="0.15">
      <c r="AV1999" s="143" t="s">
        <v>230</v>
      </c>
      <c r="AW1999" s="144" t="s">
        <v>150</v>
      </c>
      <c r="AX1999" s="134" t="s">
        <v>198</v>
      </c>
      <c r="AY1999" s="134" t="s">
        <v>227</v>
      </c>
      <c r="AZ1999" s="134" t="s">
        <v>225</v>
      </c>
      <c r="BA1999" s="135">
        <v>1</v>
      </c>
      <c r="BB1999" s="145">
        <v>81580</v>
      </c>
    </row>
    <row r="2000" spans="48:54" x14ac:dyDescent="0.15">
      <c r="AV2000" s="143" t="s">
        <v>230</v>
      </c>
      <c r="AW2000" s="144" t="s">
        <v>150</v>
      </c>
      <c r="AX2000" s="134" t="s">
        <v>198</v>
      </c>
      <c r="AY2000" s="134" t="s">
        <v>227</v>
      </c>
      <c r="AZ2000" s="134" t="s">
        <v>225</v>
      </c>
      <c r="BA2000" s="135">
        <v>0.75</v>
      </c>
      <c r="BB2000" s="145">
        <v>78420</v>
      </c>
    </row>
    <row r="2001" spans="48:54" x14ac:dyDescent="0.15">
      <c r="AV2001" s="143" t="s">
        <v>230</v>
      </c>
      <c r="AW2001" s="144" t="s">
        <v>150</v>
      </c>
      <c r="AX2001" s="134" t="s">
        <v>198</v>
      </c>
      <c r="AY2001" s="134" t="s">
        <v>227</v>
      </c>
      <c r="AZ2001" s="134" t="s">
        <v>225</v>
      </c>
      <c r="BA2001" s="135">
        <v>0.5</v>
      </c>
      <c r="BB2001" s="145">
        <v>75460</v>
      </c>
    </row>
    <row r="2002" spans="48:54" x14ac:dyDescent="0.15">
      <c r="AV2002" s="143" t="s">
        <v>230</v>
      </c>
      <c r="AW2002" s="144" t="s">
        <v>150</v>
      </c>
      <c r="AX2002" s="134" t="s">
        <v>199</v>
      </c>
      <c r="AY2002" s="134" t="s">
        <v>227</v>
      </c>
      <c r="AZ2002" s="134" t="s">
        <v>207</v>
      </c>
      <c r="BA2002" s="135">
        <v>1</v>
      </c>
      <c r="BB2002" s="145">
        <v>77150</v>
      </c>
    </row>
    <row r="2003" spans="48:54" x14ac:dyDescent="0.15">
      <c r="AV2003" s="143" t="s">
        <v>230</v>
      </c>
      <c r="AW2003" s="144" t="s">
        <v>150</v>
      </c>
      <c r="AX2003" s="134" t="s">
        <v>199</v>
      </c>
      <c r="AY2003" s="134" t="s">
        <v>227</v>
      </c>
      <c r="AZ2003" s="134" t="s">
        <v>207</v>
      </c>
      <c r="BA2003" s="135">
        <v>0.75</v>
      </c>
      <c r="BB2003" s="145">
        <v>73480</v>
      </c>
    </row>
    <row r="2004" spans="48:54" x14ac:dyDescent="0.15">
      <c r="AV2004" s="143" t="s">
        <v>230</v>
      </c>
      <c r="AW2004" s="144" t="s">
        <v>150</v>
      </c>
      <c r="AX2004" s="134" t="s">
        <v>199</v>
      </c>
      <c r="AY2004" s="134" t="s">
        <v>227</v>
      </c>
      <c r="AZ2004" s="134" t="s">
        <v>207</v>
      </c>
      <c r="BA2004" s="135">
        <v>0.5</v>
      </c>
      <c r="BB2004" s="145">
        <v>69990</v>
      </c>
    </row>
    <row r="2005" spans="48:54" x14ac:dyDescent="0.15">
      <c r="AV2005" s="143" t="s">
        <v>230</v>
      </c>
      <c r="AW2005" s="144" t="s">
        <v>150</v>
      </c>
      <c r="AX2005" s="134" t="s">
        <v>199</v>
      </c>
      <c r="AY2005" s="134" t="s">
        <v>227</v>
      </c>
      <c r="AZ2005" s="134" t="s">
        <v>225</v>
      </c>
      <c r="BA2005" s="135">
        <v>1</v>
      </c>
      <c r="BB2005" s="145">
        <v>92580</v>
      </c>
    </row>
    <row r="2006" spans="48:54" x14ac:dyDescent="0.15">
      <c r="AV2006" s="143" t="s">
        <v>230</v>
      </c>
      <c r="AW2006" s="144" t="s">
        <v>150</v>
      </c>
      <c r="AX2006" s="134" t="s">
        <v>199</v>
      </c>
      <c r="AY2006" s="134" t="s">
        <v>227</v>
      </c>
      <c r="AZ2006" s="134" t="s">
        <v>225</v>
      </c>
      <c r="BA2006" s="135">
        <v>0.75</v>
      </c>
      <c r="BB2006" s="145">
        <v>88170</v>
      </c>
    </row>
    <row r="2007" spans="48:54" x14ac:dyDescent="0.15">
      <c r="AV2007" s="143" t="s">
        <v>230</v>
      </c>
      <c r="AW2007" s="144" t="s">
        <v>150</v>
      </c>
      <c r="AX2007" s="134" t="s">
        <v>199</v>
      </c>
      <c r="AY2007" s="134" t="s">
        <v>227</v>
      </c>
      <c r="AZ2007" s="134" t="s">
        <v>225</v>
      </c>
      <c r="BA2007" s="135">
        <v>0.5</v>
      </c>
      <c r="BB2007" s="145">
        <v>83980</v>
      </c>
    </row>
    <row r="2008" spans="48:54" x14ac:dyDescent="0.15">
      <c r="AV2008" s="143" t="s">
        <v>230</v>
      </c>
      <c r="AW2008" s="144" t="s">
        <v>150</v>
      </c>
      <c r="AX2008" s="134" t="s">
        <v>200</v>
      </c>
      <c r="AY2008" s="134" t="s">
        <v>227</v>
      </c>
      <c r="AZ2008" s="134" t="s">
        <v>207</v>
      </c>
      <c r="BA2008" s="135">
        <v>1</v>
      </c>
      <c r="BB2008" s="145">
        <v>145080</v>
      </c>
    </row>
    <row r="2009" spans="48:54" x14ac:dyDescent="0.15">
      <c r="AV2009" s="143" t="s">
        <v>230</v>
      </c>
      <c r="AW2009" s="144" t="s">
        <v>150</v>
      </c>
      <c r="AX2009" s="134" t="s">
        <v>200</v>
      </c>
      <c r="AY2009" s="134" t="s">
        <v>227</v>
      </c>
      <c r="AZ2009" s="134" t="s">
        <v>207</v>
      </c>
      <c r="BA2009" s="135">
        <v>0.75</v>
      </c>
      <c r="BB2009" s="145">
        <v>134400</v>
      </c>
    </row>
    <row r="2010" spans="48:54" x14ac:dyDescent="0.15">
      <c r="AV2010" s="143" t="s">
        <v>230</v>
      </c>
      <c r="AW2010" s="144" t="s">
        <v>150</v>
      </c>
      <c r="AX2010" s="134" t="s">
        <v>200</v>
      </c>
      <c r="AY2010" s="134" t="s">
        <v>227</v>
      </c>
      <c r="AZ2010" s="134" t="s">
        <v>207</v>
      </c>
      <c r="BA2010" s="135">
        <v>0.5</v>
      </c>
      <c r="BB2010" s="145">
        <v>124030</v>
      </c>
    </row>
    <row r="2011" spans="48:54" x14ac:dyDescent="0.15">
      <c r="AV2011" s="143" t="s">
        <v>230</v>
      </c>
      <c r="AW2011" s="144" t="s">
        <v>150</v>
      </c>
      <c r="AX2011" s="134" t="s">
        <v>200</v>
      </c>
      <c r="AY2011" s="134" t="s">
        <v>227</v>
      </c>
      <c r="AZ2011" s="134" t="s">
        <v>225</v>
      </c>
      <c r="BA2011" s="135">
        <v>1</v>
      </c>
      <c r="BB2011" s="145">
        <v>174090</v>
      </c>
    </row>
    <row r="2012" spans="48:54" x14ac:dyDescent="0.15">
      <c r="AV2012" s="143" t="s">
        <v>230</v>
      </c>
      <c r="AW2012" s="144" t="s">
        <v>150</v>
      </c>
      <c r="AX2012" s="134" t="s">
        <v>200</v>
      </c>
      <c r="AY2012" s="134" t="s">
        <v>227</v>
      </c>
      <c r="AZ2012" s="134" t="s">
        <v>225</v>
      </c>
      <c r="BA2012" s="135">
        <v>0.75</v>
      </c>
      <c r="BB2012" s="145">
        <v>161270</v>
      </c>
    </row>
    <row r="2013" spans="48:54" x14ac:dyDescent="0.15">
      <c r="AV2013" s="143" t="s">
        <v>230</v>
      </c>
      <c r="AW2013" s="144" t="s">
        <v>150</v>
      </c>
      <c r="AX2013" s="134" t="s">
        <v>200</v>
      </c>
      <c r="AY2013" s="134" t="s">
        <v>227</v>
      </c>
      <c r="AZ2013" s="134" t="s">
        <v>225</v>
      </c>
      <c r="BA2013" s="135">
        <v>0.5</v>
      </c>
      <c r="BB2013" s="145">
        <v>148830</v>
      </c>
    </row>
    <row r="2014" spans="48:54" x14ac:dyDescent="0.15">
      <c r="AV2014" s="143" t="s">
        <v>230</v>
      </c>
      <c r="AW2014" s="144" t="s">
        <v>150</v>
      </c>
      <c r="AX2014" s="134" t="s">
        <v>201</v>
      </c>
      <c r="AY2014" s="134" t="s">
        <v>227</v>
      </c>
      <c r="AZ2014" s="134" t="s">
        <v>207</v>
      </c>
      <c r="BA2014" s="135">
        <v>1</v>
      </c>
      <c r="BB2014" s="145">
        <v>236880</v>
      </c>
    </row>
    <row r="2015" spans="48:54" x14ac:dyDescent="0.15">
      <c r="AV2015" s="143" t="s">
        <v>230</v>
      </c>
      <c r="AW2015" s="144" t="s">
        <v>150</v>
      </c>
      <c r="AX2015" s="134" t="s">
        <v>201</v>
      </c>
      <c r="AY2015" s="134" t="s">
        <v>227</v>
      </c>
      <c r="AZ2015" s="134" t="s">
        <v>207</v>
      </c>
      <c r="BA2015" s="135">
        <v>0.75</v>
      </c>
      <c r="BB2015" s="145">
        <v>216380</v>
      </c>
    </row>
    <row r="2016" spans="48:54" x14ac:dyDescent="0.15">
      <c r="AV2016" s="143" t="s">
        <v>230</v>
      </c>
      <c r="AW2016" s="144" t="s">
        <v>150</v>
      </c>
      <c r="AX2016" s="134" t="s">
        <v>201</v>
      </c>
      <c r="AY2016" s="134" t="s">
        <v>227</v>
      </c>
      <c r="AZ2016" s="134" t="s">
        <v>207</v>
      </c>
      <c r="BA2016" s="135">
        <v>0.5</v>
      </c>
      <c r="BB2016" s="145">
        <v>196260</v>
      </c>
    </row>
    <row r="2017" spans="48:54" x14ac:dyDescent="0.15">
      <c r="AV2017" s="143" t="s">
        <v>230</v>
      </c>
      <c r="AW2017" s="144" t="s">
        <v>150</v>
      </c>
      <c r="AX2017" s="134" t="s">
        <v>201</v>
      </c>
      <c r="AY2017" s="134" t="s">
        <v>227</v>
      </c>
      <c r="AZ2017" s="134" t="s">
        <v>225</v>
      </c>
      <c r="BA2017" s="135">
        <v>1</v>
      </c>
      <c r="BB2017" s="145">
        <v>284260</v>
      </c>
    </row>
    <row r="2018" spans="48:54" x14ac:dyDescent="0.15">
      <c r="AV2018" s="143" t="s">
        <v>230</v>
      </c>
      <c r="AW2018" s="144" t="s">
        <v>150</v>
      </c>
      <c r="AX2018" s="134" t="s">
        <v>201</v>
      </c>
      <c r="AY2018" s="134" t="s">
        <v>227</v>
      </c>
      <c r="AZ2018" s="134" t="s">
        <v>225</v>
      </c>
      <c r="BA2018" s="135">
        <v>0.75</v>
      </c>
      <c r="BB2018" s="145">
        <v>259650</v>
      </c>
    </row>
    <row r="2019" spans="48:54" x14ac:dyDescent="0.15">
      <c r="AV2019" s="143" t="s">
        <v>230</v>
      </c>
      <c r="AW2019" s="144" t="s">
        <v>150</v>
      </c>
      <c r="AX2019" s="134" t="s">
        <v>201</v>
      </c>
      <c r="AY2019" s="134" t="s">
        <v>227</v>
      </c>
      <c r="AZ2019" s="134" t="s">
        <v>225</v>
      </c>
      <c r="BA2019" s="135">
        <v>0.5</v>
      </c>
      <c r="BB2019" s="145">
        <v>235500</v>
      </c>
    </row>
    <row r="2020" spans="48:54" x14ac:dyDescent="0.15">
      <c r="AV2020" s="143" t="s">
        <v>231</v>
      </c>
      <c r="AW2020" s="144" t="s">
        <v>228</v>
      </c>
      <c r="AX2020" s="134" t="s">
        <v>198</v>
      </c>
      <c r="AY2020" s="134" t="s">
        <v>227</v>
      </c>
      <c r="AZ2020" s="134" t="s">
        <v>207</v>
      </c>
      <c r="BA2020" s="135">
        <v>1</v>
      </c>
      <c r="BB2020" s="145">
        <v>174610</v>
      </c>
    </row>
    <row r="2021" spans="48:54" x14ac:dyDescent="0.15">
      <c r="AV2021" s="143" t="s">
        <v>231</v>
      </c>
      <c r="AW2021" s="144" t="s">
        <v>228</v>
      </c>
      <c r="AX2021" s="134" t="s">
        <v>198</v>
      </c>
      <c r="AY2021" s="134" t="s">
        <v>227</v>
      </c>
      <c r="AZ2021" s="134" t="s">
        <v>207</v>
      </c>
      <c r="BA2021" s="135">
        <v>0.75</v>
      </c>
      <c r="BB2021" s="145">
        <v>166450</v>
      </c>
    </row>
    <row r="2022" spans="48:54" x14ac:dyDescent="0.15">
      <c r="AV2022" s="143" t="s">
        <v>231</v>
      </c>
      <c r="AW2022" s="144" t="s">
        <v>228</v>
      </c>
      <c r="AX2022" s="134" t="s">
        <v>198</v>
      </c>
      <c r="AY2022" s="134" t="s">
        <v>227</v>
      </c>
      <c r="AZ2022" s="134" t="s">
        <v>207</v>
      </c>
      <c r="BA2022" s="135">
        <v>0.5</v>
      </c>
      <c r="BB2022" s="145">
        <v>163850</v>
      </c>
    </row>
    <row r="2023" spans="48:54" x14ac:dyDescent="0.15">
      <c r="AV2023" s="143" t="s">
        <v>231</v>
      </c>
      <c r="AW2023" s="144" t="s">
        <v>228</v>
      </c>
      <c r="AX2023" s="134" t="s">
        <v>198</v>
      </c>
      <c r="AY2023" s="134" t="s">
        <v>227</v>
      </c>
      <c r="AZ2023" s="134" t="s">
        <v>225</v>
      </c>
      <c r="BA2023" s="135">
        <v>1</v>
      </c>
      <c r="BB2023" s="145">
        <v>209520</v>
      </c>
    </row>
    <row r="2024" spans="48:54" x14ac:dyDescent="0.15">
      <c r="AV2024" s="143" t="s">
        <v>231</v>
      </c>
      <c r="AW2024" s="144" t="s">
        <v>228</v>
      </c>
      <c r="AX2024" s="134" t="s">
        <v>198</v>
      </c>
      <c r="AY2024" s="134" t="s">
        <v>227</v>
      </c>
      <c r="AZ2024" s="134" t="s">
        <v>225</v>
      </c>
      <c r="BA2024" s="135">
        <v>0.75</v>
      </c>
      <c r="BB2024" s="145">
        <v>199740</v>
      </c>
    </row>
    <row r="2025" spans="48:54" x14ac:dyDescent="0.15">
      <c r="AV2025" s="143" t="s">
        <v>231</v>
      </c>
      <c r="AW2025" s="144" t="s">
        <v>228</v>
      </c>
      <c r="AX2025" s="134" t="s">
        <v>198</v>
      </c>
      <c r="AY2025" s="134" t="s">
        <v>227</v>
      </c>
      <c r="AZ2025" s="134" t="s">
        <v>225</v>
      </c>
      <c r="BA2025" s="135">
        <v>0.5</v>
      </c>
      <c r="BB2025" s="145">
        <v>196620</v>
      </c>
    </row>
    <row r="2026" spans="48:54" x14ac:dyDescent="0.15">
      <c r="AV2026" s="143" t="s">
        <v>231</v>
      </c>
      <c r="AW2026" s="144" t="s">
        <v>228</v>
      </c>
      <c r="AX2026" s="134" t="s">
        <v>199</v>
      </c>
      <c r="AY2026" s="134" t="s">
        <v>227</v>
      </c>
      <c r="AZ2026" s="134" t="s">
        <v>207</v>
      </c>
      <c r="BA2026" s="135">
        <v>1</v>
      </c>
      <c r="BB2026" s="145">
        <v>183640</v>
      </c>
    </row>
    <row r="2027" spans="48:54" x14ac:dyDescent="0.15">
      <c r="AV2027" s="143" t="s">
        <v>231</v>
      </c>
      <c r="AW2027" s="144" t="s">
        <v>228</v>
      </c>
      <c r="AX2027" s="134" t="s">
        <v>199</v>
      </c>
      <c r="AY2027" s="134" t="s">
        <v>227</v>
      </c>
      <c r="AZ2027" s="134" t="s">
        <v>207</v>
      </c>
      <c r="BA2027" s="135">
        <v>0.75</v>
      </c>
      <c r="BB2027" s="145">
        <v>174470</v>
      </c>
    </row>
    <row r="2028" spans="48:54" x14ac:dyDescent="0.15">
      <c r="AV2028" s="143" t="s">
        <v>231</v>
      </c>
      <c r="AW2028" s="144" t="s">
        <v>228</v>
      </c>
      <c r="AX2028" s="134" t="s">
        <v>199</v>
      </c>
      <c r="AY2028" s="134" t="s">
        <v>227</v>
      </c>
      <c r="AZ2028" s="134" t="s">
        <v>207</v>
      </c>
      <c r="BA2028" s="135">
        <v>0.5</v>
      </c>
      <c r="BB2028" s="145">
        <v>170900</v>
      </c>
    </row>
    <row r="2029" spans="48:54" x14ac:dyDescent="0.15">
      <c r="AV2029" s="143" t="s">
        <v>231</v>
      </c>
      <c r="AW2029" s="144" t="s">
        <v>228</v>
      </c>
      <c r="AX2029" s="134" t="s">
        <v>199</v>
      </c>
      <c r="AY2029" s="134" t="s">
        <v>227</v>
      </c>
      <c r="AZ2029" s="134" t="s">
        <v>225</v>
      </c>
      <c r="BA2029" s="135">
        <v>1</v>
      </c>
      <c r="BB2029" s="145">
        <v>220360</v>
      </c>
    </row>
    <row r="2030" spans="48:54" x14ac:dyDescent="0.15">
      <c r="AV2030" s="143" t="s">
        <v>231</v>
      </c>
      <c r="AW2030" s="144" t="s">
        <v>228</v>
      </c>
      <c r="AX2030" s="134" t="s">
        <v>199</v>
      </c>
      <c r="AY2030" s="134" t="s">
        <v>227</v>
      </c>
      <c r="AZ2030" s="134" t="s">
        <v>225</v>
      </c>
      <c r="BA2030" s="135">
        <v>0.75</v>
      </c>
      <c r="BB2030" s="145">
        <v>209370</v>
      </c>
    </row>
    <row r="2031" spans="48:54" x14ac:dyDescent="0.15">
      <c r="AV2031" s="143" t="s">
        <v>231</v>
      </c>
      <c r="AW2031" s="144" t="s">
        <v>228</v>
      </c>
      <c r="AX2031" s="134" t="s">
        <v>199</v>
      </c>
      <c r="AY2031" s="134" t="s">
        <v>227</v>
      </c>
      <c r="AZ2031" s="134" t="s">
        <v>225</v>
      </c>
      <c r="BA2031" s="135">
        <v>0.5</v>
      </c>
      <c r="BB2031" s="145">
        <v>205080</v>
      </c>
    </row>
    <row r="2032" spans="48:54" x14ac:dyDescent="0.15">
      <c r="AV2032" s="143" t="s">
        <v>231</v>
      </c>
      <c r="AW2032" s="144" t="s">
        <v>228</v>
      </c>
      <c r="AX2032" s="134" t="s">
        <v>200</v>
      </c>
      <c r="AY2032" s="134" t="s">
        <v>227</v>
      </c>
      <c r="AZ2032" s="134" t="s">
        <v>207</v>
      </c>
      <c r="BA2032" s="135">
        <v>1</v>
      </c>
      <c r="BB2032" s="145">
        <v>250510</v>
      </c>
    </row>
    <row r="2033" spans="48:54" x14ac:dyDescent="0.15">
      <c r="AV2033" s="143" t="s">
        <v>231</v>
      </c>
      <c r="AW2033" s="144" t="s">
        <v>228</v>
      </c>
      <c r="AX2033" s="134" t="s">
        <v>200</v>
      </c>
      <c r="AY2033" s="134" t="s">
        <v>227</v>
      </c>
      <c r="AZ2033" s="134" t="s">
        <v>207</v>
      </c>
      <c r="BA2033" s="135">
        <v>0.75</v>
      </c>
      <c r="BB2033" s="145">
        <v>234580</v>
      </c>
    </row>
    <row r="2034" spans="48:54" x14ac:dyDescent="0.15">
      <c r="AV2034" s="143" t="s">
        <v>231</v>
      </c>
      <c r="AW2034" s="144" t="s">
        <v>228</v>
      </c>
      <c r="AX2034" s="134" t="s">
        <v>200</v>
      </c>
      <c r="AY2034" s="134" t="s">
        <v>227</v>
      </c>
      <c r="AZ2034" s="134" t="s">
        <v>207</v>
      </c>
      <c r="BA2034" s="135">
        <v>0.5</v>
      </c>
      <c r="BB2034" s="145">
        <v>224480</v>
      </c>
    </row>
    <row r="2035" spans="48:54" x14ac:dyDescent="0.15">
      <c r="AV2035" s="143" t="s">
        <v>231</v>
      </c>
      <c r="AW2035" s="144" t="s">
        <v>228</v>
      </c>
      <c r="AX2035" s="134" t="s">
        <v>200</v>
      </c>
      <c r="AY2035" s="134" t="s">
        <v>227</v>
      </c>
      <c r="AZ2035" s="134" t="s">
        <v>225</v>
      </c>
      <c r="BA2035" s="135">
        <v>1</v>
      </c>
      <c r="BB2035" s="145">
        <v>300600</v>
      </c>
    </row>
    <row r="2036" spans="48:54" x14ac:dyDescent="0.15">
      <c r="AV2036" s="143" t="s">
        <v>231</v>
      </c>
      <c r="AW2036" s="144" t="s">
        <v>228</v>
      </c>
      <c r="AX2036" s="134" t="s">
        <v>200</v>
      </c>
      <c r="AY2036" s="134" t="s">
        <v>227</v>
      </c>
      <c r="AZ2036" s="134" t="s">
        <v>225</v>
      </c>
      <c r="BA2036" s="135">
        <v>0.75</v>
      </c>
      <c r="BB2036" s="145">
        <v>281490</v>
      </c>
    </row>
    <row r="2037" spans="48:54" x14ac:dyDescent="0.15">
      <c r="AV2037" s="143" t="s">
        <v>231</v>
      </c>
      <c r="AW2037" s="144" t="s">
        <v>228</v>
      </c>
      <c r="AX2037" s="134" t="s">
        <v>200</v>
      </c>
      <c r="AY2037" s="134" t="s">
        <v>227</v>
      </c>
      <c r="AZ2037" s="134" t="s">
        <v>225</v>
      </c>
      <c r="BA2037" s="135">
        <v>0.5</v>
      </c>
      <c r="BB2037" s="145">
        <v>269380</v>
      </c>
    </row>
    <row r="2038" spans="48:54" x14ac:dyDescent="0.15">
      <c r="AV2038" s="143" t="s">
        <v>231</v>
      </c>
      <c r="AW2038" s="144" t="s">
        <v>228</v>
      </c>
      <c r="AX2038" s="134" t="s">
        <v>201</v>
      </c>
      <c r="AY2038" s="134" t="s">
        <v>227</v>
      </c>
      <c r="AZ2038" s="134" t="s">
        <v>207</v>
      </c>
      <c r="BA2038" s="135">
        <v>1</v>
      </c>
      <c r="BB2038" s="145">
        <v>340880</v>
      </c>
    </row>
    <row r="2039" spans="48:54" x14ac:dyDescent="0.15">
      <c r="AV2039" s="143" t="s">
        <v>231</v>
      </c>
      <c r="AW2039" s="144" t="s">
        <v>228</v>
      </c>
      <c r="AX2039" s="134" t="s">
        <v>201</v>
      </c>
      <c r="AY2039" s="134" t="s">
        <v>227</v>
      </c>
      <c r="AZ2039" s="134" t="s">
        <v>207</v>
      </c>
      <c r="BA2039" s="135">
        <v>0.75</v>
      </c>
      <c r="BB2039" s="145">
        <v>315470</v>
      </c>
    </row>
    <row r="2040" spans="48:54" x14ac:dyDescent="0.15">
      <c r="AV2040" s="143" t="s">
        <v>231</v>
      </c>
      <c r="AW2040" s="144" t="s">
        <v>228</v>
      </c>
      <c r="AX2040" s="134" t="s">
        <v>201</v>
      </c>
      <c r="AY2040" s="134" t="s">
        <v>227</v>
      </c>
      <c r="AZ2040" s="134" t="s">
        <v>207</v>
      </c>
      <c r="BA2040" s="135">
        <v>0.5</v>
      </c>
      <c r="BB2040" s="145">
        <v>295930</v>
      </c>
    </row>
    <row r="2041" spans="48:54" x14ac:dyDescent="0.15">
      <c r="AV2041" s="143" t="s">
        <v>231</v>
      </c>
      <c r="AW2041" s="144" t="s">
        <v>228</v>
      </c>
      <c r="AX2041" s="134" t="s">
        <v>201</v>
      </c>
      <c r="AY2041" s="134" t="s">
        <v>227</v>
      </c>
      <c r="AZ2041" s="134" t="s">
        <v>225</v>
      </c>
      <c r="BA2041" s="135">
        <v>1</v>
      </c>
      <c r="BB2041" s="145">
        <v>409050</v>
      </c>
    </row>
    <row r="2042" spans="48:54" x14ac:dyDescent="0.15">
      <c r="AV2042" s="143" t="s">
        <v>231</v>
      </c>
      <c r="AW2042" s="144" t="s">
        <v>228</v>
      </c>
      <c r="AX2042" s="134" t="s">
        <v>201</v>
      </c>
      <c r="AY2042" s="134" t="s">
        <v>227</v>
      </c>
      <c r="AZ2042" s="134" t="s">
        <v>225</v>
      </c>
      <c r="BA2042" s="135">
        <v>0.75</v>
      </c>
      <c r="BB2042" s="145">
        <v>378550</v>
      </c>
    </row>
    <row r="2043" spans="48:54" x14ac:dyDescent="0.15">
      <c r="AV2043" s="143" t="s">
        <v>231</v>
      </c>
      <c r="AW2043" s="144" t="s">
        <v>228</v>
      </c>
      <c r="AX2043" s="134" t="s">
        <v>201</v>
      </c>
      <c r="AY2043" s="134" t="s">
        <v>227</v>
      </c>
      <c r="AZ2043" s="134" t="s">
        <v>225</v>
      </c>
      <c r="BA2043" s="135">
        <v>0.5</v>
      </c>
      <c r="BB2043" s="145">
        <v>355110</v>
      </c>
    </row>
    <row r="2044" spans="48:54" x14ac:dyDescent="0.15">
      <c r="AV2044" s="143" t="s">
        <v>231</v>
      </c>
      <c r="AW2044" s="144" t="s">
        <v>145</v>
      </c>
      <c r="AX2044" s="134" t="s">
        <v>198</v>
      </c>
      <c r="AY2044" s="134" t="s">
        <v>227</v>
      </c>
      <c r="AZ2044" s="134" t="s">
        <v>207</v>
      </c>
      <c r="BA2044" s="135">
        <v>1</v>
      </c>
      <c r="BB2044" s="145">
        <v>119620</v>
      </c>
    </row>
    <row r="2045" spans="48:54" x14ac:dyDescent="0.15">
      <c r="AV2045" s="143" t="s">
        <v>231</v>
      </c>
      <c r="AW2045" s="144" t="s">
        <v>145</v>
      </c>
      <c r="AX2045" s="134" t="s">
        <v>198</v>
      </c>
      <c r="AY2045" s="134" t="s">
        <v>227</v>
      </c>
      <c r="AZ2045" s="134" t="s">
        <v>207</v>
      </c>
      <c r="BA2045" s="135">
        <v>0.75</v>
      </c>
      <c r="BB2045" s="145">
        <v>113750</v>
      </c>
    </row>
    <row r="2046" spans="48:54" x14ac:dyDescent="0.15">
      <c r="AV2046" s="143" t="s">
        <v>231</v>
      </c>
      <c r="AW2046" s="144" t="s">
        <v>145</v>
      </c>
      <c r="AX2046" s="134" t="s">
        <v>198</v>
      </c>
      <c r="AY2046" s="134" t="s">
        <v>227</v>
      </c>
      <c r="AZ2046" s="134" t="s">
        <v>207</v>
      </c>
      <c r="BA2046" s="135">
        <v>0.5</v>
      </c>
      <c r="BB2046" s="145">
        <v>109990</v>
      </c>
    </row>
    <row r="2047" spans="48:54" x14ac:dyDescent="0.15">
      <c r="AV2047" s="143" t="s">
        <v>231</v>
      </c>
      <c r="AW2047" s="144" t="s">
        <v>145</v>
      </c>
      <c r="AX2047" s="134" t="s">
        <v>198</v>
      </c>
      <c r="AY2047" s="134" t="s">
        <v>227</v>
      </c>
      <c r="AZ2047" s="134" t="s">
        <v>225</v>
      </c>
      <c r="BA2047" s="135">
        <v>1</v>
      </c>
      <c r="BB2047" s="145">
        <v>143550</v>
      </c>
    </row>
    <row r="2048" spans="48:54" x14ac:dyDescent="0.15">
      <c r="AV2048" s="143" t="s">
        <v>231</v>
      </c>
      <c r="AW2048" s="144" t="s">
        <v>145</v>
      </c>
      <c r="AX2048" s="134" t="s">
        <v>198</v>
      </c>
      <c r="AY2048" s="134" t="s">
        <v>227</v>
      </c>
      <c r="AZ2048" s="134" t="s">
        <v>225</v>
      </c>
      <c r="BA2048" s="135">
        <v>0.75</v>
      </c>
      <c r="BB2048" s="145">
        <v>136500</v>
      </c>
    </row>
    <row r="2049" spans="48:54" x14ac:dyDescent="0.15">
      <c r="AV2049" s="143" t="s">
        <v>231</v>
      </c>
      <c r="AW2049" s="144" t="s">
        <v>145</v>
      </c>
      <c r="AX2049" s="134" t="s">
        <v>198</v>
      </c>
      <c r="AY2049" s="134" t="s">
        <v>227</v>
      </c>
      <c r="AZ2049" s="134" t="s">
        <v>225</v>
      </c>
      <c r="BA2049" s="135">
        <v>0.5</v>
      </c>
      <c r="BB2049" s="145">
        <v>131980</v>
      </c>
    </row>
    <row r="2050" spans="48:54" x14ac:dyDescent="0.15">
      <c r="AV2050" s="143" t="s">
        <v>231</v>
      </c>
      <c r="AW2050" s="144" t="s">
        <v>145</v>
      </c>
      <c r="AX2050" s="134" t="s">
        <v>199</v>
      </c>
      <c r="AY2050" s="134" t="s">
        <v>227</v>
      </c>
      <c r="AZ2050" s="134" t="s">
        <v>207</v>
      </c>
      <c r="BA2050" s="135">
        <v>1</v>
      </c>
      <c r="BB2050" s="145">
        <v>128660</v>
      </c>
    </row>
    <row r="2051" spans="48:54" x14ac:dyDescent="0.15">
      <c r="AV2051" s="143" t="s">
        <v>231</v>
      </c>
      <c r="AW2051" s="144" t="s">
        <v>145</v>
      </c>
      <c r="AX2051" s="134" t="s">
        <v>199</v>
      </c>
      <c r="AY2051" s="134" t="s">
        <v>227</v>
      </c>
      <c r="AZ2051" s="134" t="s">
        <v>207</v>
      </c>
      <c r="BA2051" s="135">
        <v>0.75</v>
      </c>
      <c r="BB2051" s="145">
        <v>121770</v>
      </c>
    </row>
    <row r="2052" spans="48:54" x14ac:dyDescent="0.15">
      <c r="AV2052" s="143" t="s">
        <v>231</v>
      </c>
      <c r="AW2052" s="144" t="s">
        <v>145</v>
      </c>
      <c r="AX2052" s="134" t="s">
        <v>199</v>
      </c>
      <c r="AY2052" s="134" t="s">
        <v>227</v>
      </c>
      <c r="AZ2052" s="134" t="s">
        <v>207</v>
      </c>
      <c r="BA2052" s="135">
        <v>0.5</v>
      </c>
      <c r="BB2052" s="145">
        <v>117040</v>
      </c>
    </row>
    <row r="2053" spans="48:54" x14ac:dyDescent="0.15">
      <c r="AV2053" s="143" t="s">
        <v>231</v>
      </c>
      <c r="AW2053" s="144" t="s">
        <v>145</v>
      </c>
      <c r="AX2053" s="134" t="s">
        <v>199</v>
      </c>
      <c r="AY2053" s="134" t="s">
        <v>227</v>
      </c>
      <c r="AZ2053" s="134" t="s">
        <v>225</v>
      </c>
      <c r="BA2053" s="135">
        <v>1</v>
      </c>
      <c r="BB2053" s="145">
        <v>154380</v>
      </c>
    </row>
    <row r="2054" spans="48:54" x14ac:dyDescent="0.15">
      <c r="AV2054" s="143" t="s">
        <v>231</v>
      </c>
      <c r="AW2054" s="144" t="s">
        <v>145</v>
      </c>
      <c r="AX2054" s="134" t="s">
        <v>199</v>
      </c>
      <c r="AY2054" s="134" t="s">
        <v>227</v>
      </c>
      <c r="AZ2054" s="134" t="s">
        <v>225</v>
      </c>
      <c r="BA2054" s="135">
        <v>0.75</v>
      </c>
      <c r="BB2054" s="145">
        <v>146120</v>
      </c>
    </row>
    <row r="2055" spans="48:54" x14ac:dyDescent="0.15">
      <c r="AV2055" s="143" t="s">
        <v>231</v>
      </c>
      <c r="AW2055" s="144" t="s">
        <v>145</v>
      </c>
      <c r="AX2055" s="134" t="s">
        <v>199</v>
      </c>
      <c r="AY2055" s="134" t="s">
        <v>227</v>
      </c>
      <c r="AZ2055" s="134" t="s">
        <v>225</v>
      </c>
      <c r="BA2055" s="135">
        <v>0.5</v>
      </c>
      <c r="BB2055" s="145">
        <v>140440</v>
      </c>
    </row>
    <row r="2056" spans="48:54" x14ac:dyDescent="0.15">
      <c r="AV2056" s="143" t="s">
        <v>231</v>
      </c>
      <c r="AW2056" s="144" t="s">
        <v>145</v>
      </c>
      <c r="AX2056" s="134" t="s">
        <v>200</v>
      </c>
      <c r="AY2056" s="134" t="s">
        <v>227</v>
      </c>
      <c r="AZ2056" s="134" t="s">
        <v>207</v>
      </c>
      <c r="BA2056" s="135">
        <v>1</v>
      </c>
      <c r="BB2056" s="145">
        <v>195530</v>
      </c>
    </row>
    <row r="2057" spans="48:54" x14ac:dyDescent="0.15">
      <c r="AV2057" s="143" t="s">
        <v>231</v>
      </c>
      <c r="AW2057" s="144" t="s">
        <v>145</v>
      </c>
      <c r="AX2057" s="134" t="s">
        <v>200</v>
      </c>
      <c r="AY2057" s="134" t="s">
        <v>227</v>
      </c>
      <c r="AZ2057" s="134" t="s">
        <v>207</v>
      </c>
      <c r="BA2057" s="135">
        <v>0.75</v>
      </c>
      <c r="BB2057" s="145">
        <v>181880</v>
      </c>
    </row>
    <row r="2058" spans="48:54" x14ac:dyDescent="0.15">
      <c r="AV2058" s="143" t="s">
        <v>231</v>
      </c>
      <c r="AW2058" s="144" t="s">
        <v>145</v>
      </c>
      <c r="AX2058" s="134" t="s">
        <v>200</v>
      </c>
      <c r="AY2058" s="134" t="s">
        <v>227</v>
      </c>
      <c r="AZ2058" s="134" t="s">
        <v>207</v>
      </c>
      <c r="BA2058" s="135">
        <v>0.5</v>
      </c>
      <c r="BB2058" s="145">
        <v>170620</v>
      </c>
    </row>
    <row r="2059" spans="48:54" x14ac:dyDescent="0.15">
      <c r="AV2059" s="143" t="s">
        <v>231</v>
      </c>
      <c r="AW2059" s="144" t="s">
        <v>145</v>
      </c>
      <c r="AX2059" s="134" t="s">
        <v>200</v>
      </c>
      <c r="AY2059" s="134" t="s">
        <v>227</v>
      </c>
      <c r="AZ2059" s="134" t="s">
        <v>225</v>
      </c>
      <c r="BA2059" s="135">
        <v>1</v>
      </c>
      <c r="BB2059" s="145">
        <v>234630</v>
      </c>
    </row>
    <row r="2060" spans="48:54" x14ac:dyDescent="0.15">
      <c r="AV2060" s="143" t="s">
        <v>231</v>
      </c>
      <c r="AW2060" s="144" t="s">
        <v>145</v>
      </c>
      <c r="AX2060" s="134" t="s">
        <v>200</v>
      </c>
      <c r="AY2060" s="134" t="s">
        <v>227</v>
      </c>
      <c r="AZ2060" s="134" t="s">
        <v>225</v>
      </c>
      <c r="BA2060" s="135">
        <v>0.75</v>
      </c>
      <c r="BB2060" s="145">
        <v>218250</v>
      </c>
    </row>
    <row r="2061" spans="48:54" x14ac:dyDescent="0.15">
      <c r="AV2061" s="143" t="s">
        <v>231</v>
      </c>
      <c r="AW2061" s="144" t="s">
        <v>145</v>
      </c>
      <c r="AX2061" s="134" t="s">
        <v>200</v>
      </c>
      <c r="AY2061" s="134" t="s">
        <v>227</v>
      </c>
      <c r="AZ2061" s="134" t="s">
        <v>225</v>
      </c>
      <c r="BA2061" s="135">
        <v>0.5</v>
      </c>
      <c r="BB2061" s="145">
        <v>204740</v>
      </c>
    </row>
    <row r="2062" spans="48:54" x14ac:dyDescent="0.15">
      <c r="AV2062" s="143" t="s">
        <v>231</v>
      </c>
      <c r="AW2062" s="144" t="s">
        <v>145</v>
      </c>
      <c r="AX2062" s="134" t="s">
        <v>201</v>
      </c>
      <c r="AY2062" s="134" t="s">
        <v>227</v>
      </c>
      <c r="AZ2062" s="134" t="s">
        <v>207</v>
      </c>
      <c r="BA2062" s="135">
        <v>1</v>
      </c>
      <c r="BB2062" s="145">
        <v>285890</v>
      </c>
    </row>
    <row r="2063" spans="48:54" x14ac:dyDescent="0.15">
      <c r="AV2063" s="143" t="s">
        <v>231</v>
      </c>
      <c r="AW2063" s="144" t="s">
        <v>145</v>
      </c>
      <c r="AX2063" s="134" t="s">
        <v>201</v>
      </c>
      <c r="AY2063" s="134" t="s">
        <v>227</v>
      </c>
      <c r="AZ2063" s="134" t="s">
        <v>207</v>
      </c>
      <c r="BA2063" s="135">
        <v>0.75</v>
      </c>
      <c r="BB2063" s="145">
        <v>262760</v>
      </c>
    </row>
    <row r="2064" spans="48:54" x14ac:dyDescent="0.15">
      <c r="AV2064" s="143" t="s">
        <v>231</v>
      </c>
      <c r="AW2064" s="144" t="s">
        <v>145</v>
      </c>
      <c r="AX2064" s="134" t="s">
        <v>201</v>
      </c>
      <c r="AY2064" s="134" t="s">
        <v>227</v>
      </c>
      <c r="AZ2064" s="134" t="s">
        <v>207</v>
      </c>
      <c r="BA2064" s="135">
        <v>0.5</v>
      </c>
      <c r="BB2064" s="145">
        <v>242060</v>
      </c>
    </row>
    <row r="2065" spans="48:54" x14ac:dyDescent="0.15">
      <c r="AV2065" s="143" t="s">
        <v>231</v>
      </c>
      <c r="AW2065" s="144" t="s">
        <v>145</v>
      </c>
      <c r="AX2065" s="134" t="s">
        <v>201</v>
      </c>
      <c r="AY2065" s="134" t="s">
        <v>227</v>
      </c>
      <c r="AZ2065" s="134" t="s">
        <v>225</v>
      </c>
      <c r="BA2065" s="135">
        <v>1</v>
      </c>
      <c r="BB2065" s="145">
        <v>343070</v>
      </c>
    </row>
    <row r="2066" spans="48:54" x14ac:dyDescent="0.15">
      <c r="AV2066" s="143" t="s">
        <v>231</v>
      </c>
      <c r="AW2066" s="144" t="s">
        <v>145</v>
      </c>
      <c r="AX2066" s="134" t="s">
        <v>201</v>
      </c>
      <c r="AY2066" s="134" t="s">
        <v>227</v>
      </c>
      <c r="AZ2066" s="134" t="s">
        <v>225</v>
      </c>
      <c r="BA2066" s="135">
        <v>0.75</v>
      </c>
      <c r="BB2066" s="145">
        <v>315310</v>
      </c>
    </row>
    <row r="2067" spans="48:54" x14ac:dyDescent="0.15">
      <c r="AV2067" s="143" t="s">
        <v>231</v>
      </c>
      <c r="AW2067" s="144" t="s">
        <v>145</v>
      </c>
      <c r="AX2067" s="134" t="s">
        <v>201</v>
      </c>
      <c r="AY2067" s="134" t="s">
        <v>227</v>
      </c>
      <c r="AZ2067" s="134" t="s">
        <v>225</v>
      </c>
      <c r="BA2067" s="135">
        <v>0.5</v>
      </c>
      <c r="BB2067" s="145">
        <v>290480</v>
      </c>
    </row>
    <row r="2068" spans="48:54" x14ac:dyDescent="0.15">
      <c r="AV2068" s="143" t="s">
        <v>231</v>
      </c>
      <c r="AW2068" s="144" t="s">
        <v>146</v>
      </c>
      <c r="AX2068" s="134" t="s">
        <v>198</v>
      </c>
      <c r="AY2068" s="134" t="s">
        <v>227</v>
      </c>
      <c r="AZ2068" s="134" t="s">
        <v>207</v>
      </c>
      <c r="BA2068" s="135">
        <v>1</v>
      </c>
      <c r="BB2068" s="145">
        <v>107280</v>
      </c>
    </row>
    <row r="2069" spans="48:54" x14ac:dyDescent="0.15">
      <c r="AV2069" s="143" t="s">
        <v>231</v>
      </c>
      <c r="AW2069" s="144" t="s">
        <v>146</v>
      </c>
      <c r="AX2069" s="134" t="s">
        <v>198</v>
      </c>
      <c r="AY2069" s="134" t="s">
        <v>227</v>
      </c>
      <c r="AZ2069" s="134" t="s">
        <v>207</v>
      </c>
      <c r="BA2069" s="135">
        <v>0.75</v>
      </c>
      <c r="BB2069" s="145">
        <v>105800</v>
      </c>
    </row>
    <row r="2070" spans="48:54" x14ac:dyDescent="0.15">
      <c r="AV2070" s="143" t="s">
        <v>231</v>
      </c>
      <c r="AW2070" s="144" t="s">
        <v>146</v>
      </c>
      <c r="AX2070" s="134" t="s">
        <v>198</v>
      </c>
      <c r="AY2070" s="134" t="s">
        <v>227</v>
      </c>
      <c r="AZ2070" s="134" t="s">
        <v>207</v>
      </c>
      <c r="BA2070" s="135">
        <v>0.5</v>
      </c>
      <c r="BB2070" s="145">
        <v>102270</v>
      </c>
    </row>
    <row r="2071" spans="48:54" x14ac:dyDescent="0.15">
      <c r="AV2071" s="143" t="s">
        <v>231</v>
      </c>
      <c r="AW2071" s="144" t="s">
        <v>146</v>
      </c>
      <c r="AX2071" s="134" t="s">
        <v>198</v>
      </c>
      <c r="AY2071" s="134" t="s">
        <v>227</v>
      </c>
      <c r="AZ2071" s="134" t="s">
        <v>225</v>
      </c>
      <c r="BA2071" s="135">
        <v>1</v>
      </c>
      <c r="BB2071" s="145">
        <v>128730</v>
      </c>
    </row>
    <row r="2072" spans="48:54" x14ac:dyDescent="0.15">
      <c r="AV2072" s="143" t="s">
        <v>231</v>
      </c>
      <c r="AW2072" s="144" t="s">
        <v>146</v>
      </c>
      <c r="AX2072" s="134" t="s">
        <v>198</v>
      </c>
      <c r="AY2072" s="134" t="s">
        <v>227</v>
      </c>
      <c r="AZ2072" s="134" t="s">
        <v>225</v>
      </c>
      <c r="BA2072" s="135">
        <v>0.75</v>
      </c>
      <c r="BB2072" s="145">
        <v>126960</v>
      </c>
    </row>
    <row r="2073" spans="48:54" x14ac:dyDescent="0.15">
      <c r="AV2073" s="143" t="s">
        <v>231</v>
      </c>
      <c r="AW2073" s="144" t="s">
        <v>146</v>
      </c>
      <c r="AX2073" s="134" t="s">
        <v>198</v>
      </c>
      <c r="AY2073" s="134" t="s">
        <v>227</v>
      </c>
      <c r="AZ2073" s="134" t="s">
        <v>225</v>
      </c>
      <c r="BA2073" s="135">
        <v>0.5</v>
      </c>
      <c r="BB2073" s="145">
        <v>122730</v>
      </c>
    </row>
    <row r="2074" spans="48:54" x14ac:dyDescent="0.15">
      <c r="AV2074" s="143" t="s">
        <v>231</v>
      </c>
      <c r="AW2074" s="144" t="s">
        <v>146</v>
      </c>
      <c r="AX2074" s="134" t="s">
        <v>199</v>
      </c>
      <c r="AY2074" s="134" t="s">
        <v>227</v>
      </c>
      <c r="AZ2074" s="134" t="s">
        <v>207</v>
      </c>
      <c r="BA2074" s="135">
        <v>1</v>
      </c>
      <c r="BB2074" s="145">
        <v>116310</v>
      </c>
    </row>
    <row r="2075" spans="48:54" x14ac:dyDescent="0.15">
      <c r="AV2075" s="143" t="s">
        <v>231</v>
      </c>
      <c r="AW2075" s="144" t="s">
        <v>146</v>
      </c>
      <c r="AX2075" s="134" t="s">
        <v>199</v>
      </c>
      <c r="AY2075" s="134" t="s">
        <v>227</v>
      </c>
      <c r="AZ2075" s="134" t="s">
        <v>207</v>
      </c>
      <c r="BA2075" s="135">
        <v>0.75</v>
      </c>
      <c r="BB2075" s="145">
        <v>113830</v>
      </c>
    </row>
    <row r="2076" spans="48:54" x14ac:dyDescent="0.15">
      <c r="AV2076" s="143" t="s">
        <v>231</v>
      </c>
      <c r="AW2076" s="144" t="s">
        <v>146</v>
      </c>
      <c r="AX2076" s="134" t="s">
        <v>199</v>
      </c>
      <c r="AY2076" s="134" t="s">
        <v>227</v>
      </c>
      <c r="AZ2076" s="134" t="s">
        <v>207</v>
      </c>
      <c r="BA2076" s="135">
        <v>0.5</v>
      </c>
      <c r="BB2076" s="145">
        <v>109320</v>
      </c>
    </row>
    <row r="2077" spans="48:54" x14ac:dyDescent="0.15">
      <c r="AV2077" s="143" t="s">
        <v>231</v>
      </c>
      <c r="AW2077" s="144" t="s">
        <v>146</v>
      </c>
      <c r="AX2077" s="134" t="s">
        <v>199</v>
      </c>
      <c r="AY2077" s="134" t="s">
        <v>227</v>
      </c>
      <c r="AZ2077" s="134" t="s">
        <v>225</v>
      </c>
      <c r="BA2077" s="135">
        <v>1</v>
      </c>
      <c r="BB2077" s="145">
        <v>139560</v>
      </c>
    </row>
    <row r="2078" spans="48:54" x14ac:dyDescent="0.15">
      <c r="AV2078" s="143" t="s">
        <v>231</v>
      </c>
      <c r="AW2078" s="144" t="s">
        <v>146</v>
      </c>
      <c r="AX2078" s="134" t="s">
        <v>199</v>
      </c>
      <c r="AY2078" s="134" t="s">
        <v>227</v>
      </c>
      <c r="AZ2078" s="134" t="s">
        <v>225</v>
      </c>
      <c r="BA2078" s="135">
        <v>0.75</v>
      </c>
      <c r="BB2078" s="145">
        <v>136610</v>
      </c>
    </row>
    <row r="2079" spans="48:54" x14ac:dyDescent="0.15">
      <c r="AV2079" s="143" t="s">
        <v>231</v>
      </c>
      <c r="AW2079" s="144" t="s">
        <v>146</v>
      </c>
      <c r="AX2079" s="134" t="s">
        <v>199</v>
      </c>
      <c r="AY2079" s="134" t="s">
        <v>227</v>
      </c>
      <c r="AZ2079" s="134" t="s">
        <v>225</v>
      </c>
      <c r="BA2079" s="135">
        <v>0.5</v>
      </c>
      <c r="BB2079" s="145">
        <v>131180</v>
      </c>
    </row>
    <row r="2080" spans="48:54" x14ac:dyDescent="0.15">
      <c r="AV2080" s="143" t="s">
        <v>231</v>
      </c>
      <c r="AW2080" s="144" t="s">
        <v>146</v>
      </c>
      <c r="AX2080" s="134" t="s">
        <v>200</v>
      </c>
      <c r="AY2080" s="134" t="s">
        <v>227</v>
      </c>
      <c r="AZ2080" s="134" t="s">
        <v>207</v>
      </c>
      <c r="BA2080" s="135">
        <v>1</v>
      </c>
      <c r="BB2080" s="145">
        <v>183180</v>
      </c>
    </row>
    <row r="2081" spans="48:54" x14ac:dyDescent="0.15">
      <c r="AV2081" s="143" t="s">
        <v>231</v>
      </c>
      <c r="AW2081" s="144" t="s">
        <v>146</v>
      </c>
      <c r="AX2081" s="134" t="s">
        <v>200</v>
      </c>
      <c r="AY2081" s="134" t="s">
        <v>227</v>
      </c>
      <c r="AZ2081" s="134" t="s">
        <v>207</v>
      </c>
      <c r="BA2081" s="135">
        <v>0.75</v>
      </c>
      <c r="BB2081" s="145">
        <v>173940</v>
      </c>
    </row>
    <row r="2082" spans="48:54" x14ac:dyDescent="0.15">
      <c r="AV2082" s="143" t="s">
        <v>231</v>
      </c>
      <c r="AW2082" s="144" t="s">
        <v>146</v>
      </c>
      <c r="AX2082" s="134" t="s">
        <v>200</v>
      </c>
      <c r="AY2082" s="134" t="s">
        <v>227</v>
      </c>
      <c r="AZ2082" s="134" t="s">
        <v>207</v>
      </c>
      <c r="BA2082" s="135">
        <v>0.5</v>
      </c>
      <c r="BB2082" s="145">
        <v>162900</v>
      </c>
    </row>
    <row r="2083" spans="48:54" x14ac:dyDescent="0.15">
      <c r="AV2083" s="143" t="s">
        <v>231</v>
      </c>
      <c r="AW2083" s="144" t="s">
        <v>146</v>
      </c>
      <c r="AX2083" s="134" t="s">
        <v>200</v>
      </c>
      <c r="AY2083" s="134" t="s">
        <v>227</v>
      </c>
      <c r="AZ2083" s="134" t="s">
        <v>225</v>
      </c>
      <c r="BA2083" s="135">
        <v>1</v>
      </c>
      <c r="BB2083" s="145">
        <v>219820</v>
      </c>
    </row>
    <row r="2084" spans="48:54" x14ac:dyDescent="0.15">
      <c r="AV2084" s="143" t="s">
        <v>231</v>
      </c>
      <c r="AW2084" s="144" t="s">
        <v>146</v>
      </c>
      <c r="AX2084" s="134" t="s">
        <v>200</v>
      </c>
      <c r="AY2084" s="134" t="s">
        <v>227</v>
      </c>
      <c r="AZ2084" s="134" t="s">
        <v>225</v>
      </c>
      <c r="BA2084" s="135">
        <v>0.75</v>
      </c>
      <c r="BB2084" s="145">
        <v>208720</v>
      </c>
    </row>
    <row r="2085" spans="48:54" x14ac:dyDescent="0.15">
      <c r="AV2085" s="143" t="s">
        <v>231</v>
      </c>
      <c r="AW2085" s="144" t="s">
        <v>146</v>
      </c>
      <c r="AX2085" s="134" t="s">
        <v>200</v>
      </c>
      <c r="AY2085" s="134" t="s">
        <v>227</v>
      </c>
      <c r="AZ2085" s="134" t="s">
        <v>225</v>
      </c>
      <c r="BA2085" s="135">
        <v>0.5</v>
      </c>
      <c r="BB2085" s="145">
        <v>195480</v>
      </c>
    </row>
    <row r="2086" spans="48:54" x14ac:dyDescent="0.15">
      <c r="AV2086" s="143" t="s">
        <v>231</v>
      </c>
      <c r="AW2086" s="144" t="s">
        <v>146</v>
      </c>
      <c r="AX2086" s="134" t="s">
        <v>201</v>
      </c>
      <c r="AY2086" s="134" t="s">
        <v>227</v>
      </c>
      <c r="AZ2086" s="134" t="s">
        <v>207</v>
      </c>
      <c r="BA2086" s="135">
        <v>1</v>
      </c>
      <c r="BB2086" s="145">
        <v>273550</v>
      </c>
    </row>
    <row r="2087" spans="48:54" x14ac:dyDescent="0.15">
      <c r="AV2087" s="143" t="s">
        <v>231</v>
      </c>
      <c r="AW2087" s="144" t="s">
        <v>146</v>
      </c>
      <c r="AX2087" s="134" t="s">
        <v>201</v>
      </c>
      <c r="AY2087" s="134" t="s">
        <v>227</v>
      </c>
      <c r="AZ2087" s="134" t="s">
        <v>207</v>
      </c>
      <c r="BA2087" s="135">
        <v>0.75</v>
      </c>
      <c r="BB2087" s="145">
        <v>254830</v>
      </c>
    </row>
    <row r="2088" spans="48:54" x14ac:dyDescent="0.15">
      <c r="AV2088" s="143" t="s">
        <v>231</v>
      </c>
      <c r="AW2088" s="144" t="s">
        <v>146</v>
      </c>
      <c r="AX2088" s="134" t="s">
        <v>201</v>
      </c>
      <c r="AY2088" s="134" t="s">
        <v>227</v>
      </c>
      <c r="AZ2088" s="134" t="s">
        <v>207</v>
      </c>
      <c r="BA2088" s="135">
        <v>0.5</v>
      </c>
      <c r="BB2088" s="145">
        <v>234350</v>
      </c>
    </row>
    <row r="2089" spans="48:54" x14ac:dyDescent="0.15">
      <c r="AV2089" s="143" t="s">
        <v>231</v>
      </c>
      <c r="AW2089" s="144" t="s">
        <v>146</v>
      </c>
      <c r="AX2089" s="134" t="s">
        <v>201</v>
      </c>
      <c r="AY2089" s="134" t="s">
        <v>227</v>
      </c>
      <c r="AZ2089" s="134" t="s">
        <v>225</v>
      </c>
      <c r="BA2089" s="135">
        <v>1</v>
      </c>
      <c r="BB2089" s="145">
        <v>328260</v>
      </c>
    </row>
    <row r="2090" spans="48:54" x14ac:dyDescent="0.15">
      <c r="AV2090" s="143" t="s">
        <v>231</v>
      </c>
      <c r="AW2090" s="144" t="s">
        <v>146</v>
      </c>
      <c r="AX2090" s="134" t="s">
        <v>201</v>
      </c>
      <c r="AY2090" s="134" t="s">
        <v>227</v>
      </c>
      <c r="AZ2090" s="134" t="s">
        <v>225</v>
      </c>
      <c r="BA2090" s="135">
        <v>0.75</v>
      </c>
      <c r="BB2090" s="145">
        <v>305780</v>
      </c>
    </row>
    <row r="2091" spans="48:54" x14ac:dyDescent="0.15">
      <c r="AV2091" s="143" t="s">
        <v>231</v>
      </c>
      <c r="AW2091" s="144" t="s">
        <v>146</v>
      </c>
      <c r="AX2091" s="134" t="s">
        <v>201</v>
      </c>
      <c r="AY2091" s="134" t="s">
        <v>227</v>
      </c>
      <c r="AZ2091" s="134" t="s">
        <v>225</v>
      </c>
      <c r="BA2091" s="135">
        <v>0.5</v>
      </c>
      <c r="BB2091" s="145">
        <v>281210</v>
      </c>
    </row>
    <row r="2092" spans="48:54" x14ac:dyDescent="0.15">
      <c r="AV2092" s="143" t="s">
        <v>231</v>
      </c>
      <c r="AW2092" s="144" t="s">
        <v>147</v>
      </c>
      <c r="AX2092" s="134" t="s">
        <v>198</v>
      </c>
      <c r="AY2092" s="134" t="s">
        <v>227</v>
      </c>
      <c r="AZ2092" s="134" t="s">
        <v>207</v>
      </c>
      <c r="BA2092" s="135">
        <v>1</v>
      </c>
      <c r="BB2092" s="145">
        <v>86820</v>
      </c>
    </row>
    <row r="2093" spans="48:54" x14ac:dyDescent="0.15">
      <c r="AV2093" s="143" t="s">
        <v>231</v>
      </c>
      <c r="AW2093" s="144" t="s">
        <v>147</v>
      </c>
      <c r="AX2093" s="134" t="s">
        <v>198</v>
      </c>
      <c r="AY2093" s="134" t="s">
        <v>227</v>
      </c>
      <c r="AZ2093" s="134" t="s">
        <v>207</v>
      </c>
      <c r="BA2093" s="135">
        <v>0.75</v>
      </c>
      <c r="BB2093" s="145">
        <v>84210</v>
      </c>
    </row>
    <row r="2094" spans="48:54" x14ac:dyDescent="0.15">
      <c r="AV2094" s="143" t="s">
        <v>231</v>
      </c>
      <c r="AW2094" s="144" t="s">
        <v>147</v>
      </c>
      <c r="AX2094" s="134" t="s">
        <v>198</v>
      </c>
      <c r="AY2094" s="134" t="s">
        <v>227</v>
      </c>
      <c r="AZ2094" s="134" t="s">
        <v>207</v>
      </c>
      <c r="BA2094" s="135">
        <v>0.5</v>
      </c>
      <c r="BB2094" s="145">
        <v>80920</v>
      </c>
    </row>
    <row r="2095" spans="48:54" x14ac:dyDescent="0.15">
      <c r="AV2095" s="143" t="s">
        <v>231</v>
      </c>
      <c r="AW2095" s="144" t="s">
        <v>147</v>
      </c>
      <c r="AX2095" s="134" t="s">
        <v>198</v>
      </c>
      <c r="AY2095" s="134" t="s">
        <v>227</v>
      </c>
      <c r="AZ2095" s="134" t="s">
        <v>225</v>
      </c>
      <c r="BA2095" s="135">
        <v>1</v>
      </c>
      <c r="BB2095" s="145">
        <v>104190</v>
      </c>
    </row>
    <row r="2096" spans="48:54" x14ac:dyDescent="0.15">
      <c r="AV2096" s="143" t="s">
        <v>231</v>
      </c>
      <c r="AW2096" s="144" t="s">
        <v>147</v>
      </c>
      <c r="AX2096" s="134" t="s">
        <v>198</v>
      </c>
      <c r="AY2096" s="134" t="s">
        <v>227</v>
      </c>
      <c r="AZ2096" s="134" t="s">
        <v>225</v>
      </c>
      <c r="BA2096" s="135">
        <v>0.75</v>
      </c>
      <c r="BB2096" s="145">
        <v>101050</v>
      </c>
    </row>
    <row r="2097" spans="48:54" x14ac:dyDescent="0.15">
      <c r="AV2097" s="143" t="s">
        <v>231</v>
      </c>
      <c r="AW2097" s="144" t="s">
        <v>147</v>
      </c>
      <c r="AX2097" s="134" t="s">
        <v>198</v>
      </c>
      <c r="AY2097" s="134" t="s">
        <v>227</v>
      </c>
      <c r="AZ2097" s="134" t="s">
        <v>225</v>
      </c>
      <c r="BA2097" s="135">
        <v>0.5</v>
      </c>
      <c r="BB2097" s="145">
        <v>97090</v>
      </c>
    </row>
    <row r="2098" spans="48:54" x14ac:dyDescent="0.15">
      <c r="AV2098" s="143" t="s">
        <v>231</v>
      </c>
      <c r="AW2098" s="144" t="s">
        <v>147</v>
      </c>
      <c r="AX2098" s="134" t="s">
        <v>199</v>
      </c>
      <c r="AY2098" s="134" t="s">
        <v>227</v>
      </c>
      <c r="AZ2098" s="134" t="s">
        <v>207</v>
      </c>
      <c r="BA2098" s="135">
        <v>1</v>
      </c>
      <c r="BB2098" s="145">
        <v>95860</v>
      </c>
    </row>
    <row r="2099" spans="48:54" x14ac:dyDescent="0.15">
      <c r="AV2099" s="143" t="s">
        <v>231</v>
      </c>
      <c r="AW2099" s="144" t="s">
        <v>147</v>
      </c>
      <c r="AX2099" s="134" t="s">
        <v>199</v>
      </c>
      <c r="AY2099" s="134" t="s">
        <v>227</v>
      </c>
      <c r="AZ2099" s="134" t="s">
        <v>207</v>
      </c>
      <c r="BA2099" s="135">
        <v>0.75</v>
      </c>
      <c r="BB2099" s="145">
        <v>92240</v>
      </c>
    </row>
    <row r="2100" spans="48:54" x14ac:dyDescent="0.15">
      <c r="AV2100" s="143" t="s">
        <v>231</v>
      </c>
      <c r="AW2100" s="144" t="s">
        <v>147</v>
      </c>
      <c r="AX2100" s="134" t="s">
        <v>199</v>
      </c>
      <c r="AY2100" s="134" t="s">
        <v>227</v>
      </c>
      <c r="AZ2100" s="134" t="s">
        <v>207</v>
      </c>
      <c r="BA2100" s="135">
        <v>0.5</v>
      </c>
      <c r="BB2100" s="145">
        <v>87970</v>
      </c>
    </row>
    <row r="2101" spans="48:54" x14ac:dyDescent="0.15">
      <c r="AV2101" s="143" t="s">
        <v>231</v>
      </c>
      <c r="AW2101" s="144" t="s">
        <v>147</v>
      </c>
      <c r="AX2101" s="134" t="s">
        <v>199</v>
      </c>
      <c r="AY2101" s="134" t="s">
        <v>227</v>
      </c>
      <c r="AZ2101" s="134" t="s">
        <v>225</v>
      </c>
      <c r="BA2101" s="135">
        <v>1</v>
      </c>
      <c r="BB2101" s="145">
        <v>115030</v>
      </c>
    </row>
    <row r="2102" spans="48:54" x14ac:dyDescent="0.15">
      <c r="AV2102" s="143" t="s">
        <v>231</v>
      </c>
      <c r="AW2102" s="144" t="s">
        <v>147</v>
      </c>
      <c r="AX2102" s="134" t="s">
        <v>199</v>
      </c>
      <c r="AY2102" s="134" t="s">
        <v>227</v>
      </c>
      <c r="AZ2102" s="134" t="s">
        <v>225</v>
      </c>
      <c r="BA2102" s="135">
        <v>0.75</v>
      </c>
      <c r="BB2102" s="145">
        <v>110680</v>
      </c>
    </row>
    <row r="2103" spans="48:54" x14ac:dyDescent="0.15">
      <c r="AV2103" s="143" t="s">
        <v>231</v>
      </c>
      <c r="AW2103" s="144" t="s">
        <v>147</v>
      </c>
      <c r="AX2103" s="134" t="s">
        <v>199</v>
      </c>
      <c r="AY2103" s="134" t="s">
        <v>227</v>
      </c>
      <c r="AZ2103" s="134" t="s">
        <v>225</v>
      </c>
      <c r="BA2103" s="135">
        <v>0.5</v>
      </c>
      <c r="BB2103" s="145">
        <v>105560</v>
      </c>
    </row>
    <row r="2104" spans="48:54" x14ac:dyDescent="0.15">
      <c r="AV2104" s="143" t="s">
        <v>231</v>
      </c>
      <c r="AW2104" s="144" t="s">
        <v>147</v>
      </c>
      <c r="AX2104" s="134" t="s">
        <v>200</v>
      </c>
      <c r="AY2104" s="134" t="s">
        <v>227</v>
      </c>
      <c r="AZ2104" s="134" t="s">
        <v>207</v>
      </c>
      <c r="BA2104" s="135">
        <v>1</v>
      </c>
      <c r="BB2104" s="145">
        <v>162730</v>
      </c>
    </row>
    <row r="2105" spans="48:54" x14ac:dyDescent="0.15">
      <c r="AV2105" s="143" t="s">
        <v>231</v>
      </c>
      <c r="AW2105" s="144" t="s">
        <v>147</v>
      </c>
      <c r="AX2105" s="134" t="s">
        <v>200</v>
      </c>
      <c r="AY2105" s="134" t="s">
        <v>227</v>
      </c>
      <c r="AZ2105" s="134" t="s">
        <v>207</v>
      </c>
      <c r="BA2105" s="135">
        <v>0.75</v>
      </c>
      <c r="BB2105" s="145">
        <v>152330</v>
      </c>
    </row>
    <row r="2106" spans="48:54" x14ac:dyDescent="0.15">
      <c r="AV2106" s="143" t="s">
        <v>231</v>
      </c>
      <c r="AW2106" s="144" t="s">
        <v>147</v>
      </c>
      <c r="AX2106" s="134" t="s">
        <v>200</v>
      </c>
      <c r="AY2106" s="134" t="s">
        <v>227</v>
      </c>
      <c r="AZ2106" s="134" t="s">
        <v>207</v>
      </c>
      <c r="BA2106" s="135">
        <v>0.5</v>
      </c>
      <c r="BB2106" s="145">
        <v>141550</v>
      </c>
    </row>
    <row r="2107" spans="48:54" x14ac:dyDescent="0.15">
      <c r="AV2107" s="143" t="s">
        <v>231</v>
      </c>
      <c r="AW2107" s="144" t="s">
        <v>147</v>
      </c>
      <c r="AX2107" s="134" t="s">
        <v>200</v>
      </c>
      <c r="AY2107" s="134" t="s">
        <v>227</v>
      </c>
      <c r="AZ2107" s="134" t="s">
        <v>225</v>
      </c>
      <c r="BA2107" s="135">
        <v>1</v>
      </c>
      <c r="BB2107" s="145">
        <v>195260</v>
      </c>
    </row>
    <row r="2108" spans="48:54" x14ac:dyDescent="0.15">
      <c r="AV2108" s="143" t="s">
        <v>231</v>
      </c>
      <c r="AW2108" s="144" t="s">
        <v>147</v>
      </c>
      <c r="AX2108" s="134" t="s">
        <v>200</v>
      </c>
      <c r="AY2108" s="134" t="s">
        <v>227</v>
      </c>
      <c r="AZ2108" s="134" t="s">
        <v>225</v>
      </c>
      <c r="BA2108" s="135">
        <v>0.75</v>
      </c>
      <c r="BB2108" s="145">
        <v>182790</v>
      </c>
    </row>
    <row r="2109" spans="48:54" x14ac:dyDescent="0.15">
      <c r="AV2109" s="143" t="s">
        <v>231</v>
      </c>
      <c r="AW2109" s="144" t="s">
        <v>147</v>
      </c>
      <c r="AX2109" s="134" t="s">
        <v>200</v>
      </c>
      <c r="AY2109" s="134" t="s">
        <v>227</v>
      </c>
      <c r="AZ2109" s="134" t="s">
        <v>225</v>
      </c>
      <c r="BA2109" s="135">
        <v>0.5</v>
      </c>
      <c r="BB2109" s="145">
        <v>169860</v>
      </c>
    </row>
    <row r="2110" spans="48:54" x14ac:dyDescent="0.15">
      <c r="AV2110" s="143" t="s">
        <v>231</v>
      </c>
      <c r="AW2110" s="144" t="s">
        <v>147</v>
      </c>
      <c r="AX2110" s="134" t="s">
        <v>201</v>
      </c>
      <c r="AY2110" s="134" t="s">
        <v>227</v>
      </c>
      <c r="AZ2110" s="134" t="s">
        <v>207</v>
      </c>
      <c r="BA2110" s="135">
        <v>1</v>
      </c>
      <c r="BB2110" s="145">
        <v>253100</v>
      </c>
    </row>
    <row r="2111" spans="48:54" x14ac:dyDescent="0.15">
      <c r="AV2111" s="143" t="s">
        <v>231</v>
      </c>
      <c r="AW2111" s="144" t="s">
        <v>147</v>
      </c>
      <c r="AX2111" s="134" t="s">
        <v>201</v>
      </c>
      <c r="AY2111" s="134" t="s">
        <v>227</v>
      </c>
      <c r="AZ2111" s="134" t="s">
        <v>207</v>
      </c>
      <c r="BA2111" s="135">
        <v>0.75</v>
      </c>
      <c r="BB2111" s="145">
        <v>233210</v>
      </c>
    </row>
    <row r="2112" spans="48:54" x14ac:dyDescent="0.15">
      <c r="AV2112" s="143" t="s">
        <v>231</v>
      </c>
      <c r="AW2112" s="144" t="s">
        <v>147</v>
      </c>
      <c r="AX2112" s="134" t="s">
        <v>201</v>
      </c>
      <c r="AY2112" s="134" t="s">
        <v>227</v>
      </c>
      <c r="AZ2112" s="134" t="s">
        <v>207</v>
      </c>
      <c r="BA2112" s="135">
        <v>0.5</v>
      </c>
      <c r="BB2112" s="145">
        <v>212990</v>
      </c>
    </row>
    <row r="2113" spans="48:54" x14ac:dyDescent="0.15">
      <c r="AV2113" s="143" t="s">
        <v>231</v>
      </c>
      <c r="AW2113" s="144" t="s">
        <v>147</v>
      </c>
      <c r="AX2113" s="134" t="s">
        <v>201</v>
      </c>
      <c r="AY2113" s="134" t="s">
        <v>227</v>
      </c>
      <c r="AZ2113" s="134" t="s">
        <v>225</v>
      </c>
      <c r="BA2113" s="135">
        <v>1</v>
      </c>
      <c r="BB2113" s="145">
        <v>303710</v>
      </c>
    </row>
    <row r="2114" spans="48:54" x14ac:dyDescent="0.15">
      <c r="AV2114" s="143" t="s">
        <v>231</v>
      </c>
      <c r="AW2114" s="144" t="s">
        <v>147</v>
      </c>
      <c r="AX2114" s="134" t="s">
        <v>201</v>
      </c>
      <c r="AY2114" s="134" t="s">
        <v>227</v>
      </c>
      <c r="AZ2114" s="134" t="s">
        <v>225</v>
      </c>
      <c r="BA2114" s="135">
        <v>0.75</v>
      </c>
      <c r="BB2114" s="145">
        <v>279860</v>
      </c>
    </row>
    <row r="2115" spans="48:54" x14ac:dyDescent="0.15">
      <c r="AV2115" s="143" t="s">
        <v>231</v>
      </c>
      <c r="AW2115" s="144" t="s">
        <v>147</v>
      </c>
      <c r="AX2115" s="134" t="s">
        <v>201</v>
      </c>
      <c r="AY2115" s="134" t="s">
        <v>227</v>
      </c>
      <c r="AZ2115" s="134" t="s">
        <v>225</v>
      </c>
      <c r="BA2115" s="135">
        <v>0.5</v>
      </c>
      <c r="BB2115" s="145">
        <v>255590</v>
      </c>
    </row>
    <row r="2116" spans="48:54" x14ac:dyDescent="0.15">
      <c r="AV2116" s="143" t="s">
        <v>231</v>
      </c>
      <c r="AW2116" s="144" t="s">
        <v>148</v>
      </c>
      <c r="AX2116" s="134" t="s">
        <v>198</v>
      </c>
      <c r="AY2116" s="134" t="s">
        <v>227</v>
      </c>
      <c r="AZ2116" s="134" t="s">
        <v>207</v>
      </c>
      <c r="BA2116" s="135">
        <v>1</v>
      </c>
      <c r="BB2116" s="145">
        <v>83720</v>
      </c>
    </row>
    <row r="2117" spans="48:54" x14ac:dyDescent="0.15">
      <c r="AV2117" s="143" t="s">
        <v>231</v>
      </c>
      <c r="AW2117" s="144" t="s">
        <v>148</v>
      </c>
      <c r="AX2117" s="134" t="s">
        <v>198</v>
      </c>
      <c r="AY2117" s="134" t="s">
        <v>227</v>
      </c>
      <c r="AZ2117" s="134" t="s">
        <v>207</v>
      </c>
      <c r="BA2117" s="135">
        <v>0.75</v>
      </c>
      <c r="BB2117" s="145">
        <v>80970</v>
      </c>
    </row>
    <row r="2118" spans="48:54" x14ac:dyDescent="0.15">
      <c r="AV2118" s="143" t="s">
        <v>231</v>
      </c>
      <c r="AW2118" s="144" t="s">
        <v>148</v>
      </c>
      <c r="AX2118" s="134" t="s">
        <v>198</v>
      </c>
      <c r="AY2118" s="134" t="s">
        <v>227</v>
      </c>
      <c r="AZ2118" s="134" t="s">
        <v>207</v>
      </c>
      <c r="BA2118" s="135">
        <v>0.5</v>
      </c>
      <c r="BB2118" s="145">
        <v>78140</v>
      </c>
    </row>
    <row r="2119" spans="48:54" x14ac:dyDescent="0.15">
      <c r="AV2119" s="143" t="s">
        <v>231</v>
      </c>
      <c r="AW2119" s="144" t="s">
        <v>148</v>
      </c>
      <c r="AX2119" s="134" t="s">
        <v>198</v>
      </c>
      <c r="AY2119" s="134" t="s">
        <v>227</v>
      </c>
      <c r="AZ2119" s="134" t="s">
        <v>225</v>
      </c>
      <c r="BA2119" s="135">
        <v>1</v>
      </c>
      <c r="BB2119" s="145">
        <v>100450</v>
      </c>
    </row>
    <row r="2120" spans="48:54" x14ac:dyDescent="0.15">
      <c r="AV2120" s="143" t="s">
        <v>231</v>
      </c>
      <c r="AW2120" s="144" t="s">
        <v>148</v>
      </c>
      <c r="AX2120" s="134" t="s">
        <v>198</v>
      </c>
      <c r="AY2120" s="134" t="s">
        <v>227</v>
      </c>
      <c r="AZ2120" s="134" t="s">
        <v>225</v>
      </c>
      <c r="BA2120" s="135">
        <v>0.75</v>
      </c>
      <c r="BB2120" s="145">
        <v>97150</v>
      </c>
    </row>
    <row r="2121" spans="48:54" x14ac:dyDescent="0.15">
      <c r="AV2121" s="143" t="s">
        <v>231</v>
      </c>
      <c r="AW2121" s="144" t="s">
        <v>148</v>
      </c>
      <c r="AX2121" s="134" t="s">
        <v>198</v>
      </c>
      <c r="AY2121" s="134" t="s">
        <v>227</v>
      </c>
      <c r="AZ2121" s="134" t="s">
        <v>225</v>
      </c>
      <c r="BA2121" s="135">
        <v>0.5</v>
      </c>
      <c r="BB2121" s="145">
        <v>93770</v>
      </c>
    </row>
    <row r="2122" spans="48:54" x14ac:dyDescent="0.15">
      <c r="AV2122" s="143" t="s">
        <v>231</v>
      </c>
      <c r="AW2122" s="144" t="s">
        <v>148</v>
      </c>
      <c r="AX2122" s="134" t="s">
        <v>199</v>
      </c>
      <c r="AY2122" s="134" t="s">
        <v>227</v>
      </c>
      <c r="AZ2122" s="134" t="s">
        <v>207</v>
      </c>
      <c r="BA2122" s="135">
        <v>1</v>
      </c>
      <c r="BB2122" s="145">
        <v>92740</v>
      </c>
    </row>
    <row r="2123" spans="48:54" x14ac:dyDescent="0.15">
      <c r="AV2123" s="143" t="s">
        <v>231</v>
      </c>
      <c r="AW2123" s="144" t="s">
        <v>148</v>
      </c>
      <c r="AX2123" s="134" t="s">
        <v>199</v>
      </c>
      <c r="AY2123" s="134" t="s">
        <v>227</v>
      </c>
      <c r="AZ2123" s="134" t="s">
        <v>207</v>
      </c>
      <c r="BA2123" s="135">
        <v>0.75</v>
      </c>
      <c r="BB2123" s="145">
        <v>89000</v>
      </c>
    </row>
    <row r="2124" spans="48:54" x14ac:dyDescent="0.15">
      <c r="AV2124" s="143" t="s">
        <v>231</v>
      </c>
      <c r="AW2124" s="144" t="s">
        <v>148</v>
      </c>
      <c r="AX2124" s="134" t="s">
        <v>199</v>
      </c>
      <c r="AY2124" s="134" t="s">
        <v>227</v>
      </c>
      <c r="AZ2124" s="134" t="s">
        <v>207</v>
      </c>
      <c r="BA2124" s="135">
        <v>0.5</v>
      </c>
      <c r="BB2124" s="145">
        <v>85190</v>
      </c>
    </row>
    <row r="2125" spans="48:54" x14ac:dyDescent="0.15">
      <c r="AV2125" s="143" t="s">
        <v>231</v>
      </c>
      <c r="AW2125" s="144" t="s">
        <v>148</v>
      </c>
      <c r="AX2125" s="134" t="s">
        <v>199</v>
      </c>
      <c r="AY2125" s="134" t="s">
        <v>227</v>
      </c>
      <c r="AZ2125" s="134" t="s">
        <v>225</v>
      </c>
      <c r="BA2125" s="135">
        <v>1</v>
      </c>
      <c r="BB2125" s="145">
        <v>111290</v>
      </c>
    </row>
    <row r="2126" spans="48:54" x14ac:dyDescent="0.15">
      <c r="AV2126" s="143" t="s">
        <v>231</v>
      </c>
      <c r="AW2126" s="144" t="s">
        <v>148</v>
      </c>
      <c r="AX2126" s="134" t="s">
        <v>199</v>
      </c>
      <c r="AY2126" s="134" t="s">
        <v>227</v>
      </c>
      <c r="AZ2126" s="134" t="s">
        <v>225</v>
      </c>
      <c r="BA2126" s="135">
        <v>0.75</v>
      </c>
      <c r="BB2126" s="145">
        <v>106790</v>
      </c>
    </row>
    <row r="2127" spans="48:54" x14ac:dyDescent="0.15">
      <c r="AV2127" s="143" t="s">
        <v>231</v>
      </c>
      <c r="AW2127" s="144" t="s">
        <v>148</v>
      </c>
      <c r="AX2127" s="134" t="s">
        <v>199</v>
      </c>
      <c r="AY2127" s="134" t="s">
        <v>227</v>
      </c>
      <c r="AZ2127" s="134" t="s">
        <v>225</v>
      </c>
      <c r="BA2127" s="135">
        <v>0.5</v>
      </c>
      <c r="BB2127" s="145">
        <v>102220</v>
      </c>
    </row>
    <row r="2128" spans="48:54" x14ac:dyDescent="0.15">
      <c r="AV2128" s="143" t="s">
        <v>231</v>
      </c>
      <c r="AW2128" s="144" t="s">
        <v>148</v>
      </c>
      <c r="AX2128" s="134" t="s">
        <v>200</v>
      </c>
      <c r="AY2128" s="134" t="s">
        <v>227</v>
      </c>
      <c r="AZ2128" s="134" t="s">
        <v>207</v>
      </c>
      <c r="BA2128" s="135">
        <v>1</v>
      </c>
      <c r="BB2128" s="145">
        <v>159610</v>
      </c>
    </row>
    <row r="2129" spans="48:54" x14ac:dyDescent="0.15">
      <c r="AV2129" s="143" t="s">
        <v>231</v>
      </c>
      <c r="AW2129" s="144" t="s">
        <v>148</v>
      </c>
      <c r="AX2129" s="134" t="s">
        <v>200</v>
      </c>
      <c r="AY2129" s="134" t="s">
        <v>227</v>
      </c>
      <c r="AZ2129" s="134" t="s">
        <v>207</v>
      </c>
      <c r="BA2129" s="135">
        <v>0.75</v>
      </c>
      <c r="BB2129" s="145">
        <v>149090</v>
      </c>
    </row>
    <row r="2130" spans="48:54" x14ac:dyDescent="0.15">
      <c r="AV2130" s="143" t="s">
        <v>231</v>
      </c>
      <c r="AW2130" s="144" t="s">
        <v>148</v>
      </c>
      <c r="AX2130" s="134" t="s">
        <v>200</v>
      </c>
      <c r="AY2130" s="134" t="s">
        <v>227</v>
      </c>
      <c r="AZ2130" s="134" t="s">
        <v>207</v>
      </c>
      <c r="BA2130" s="135">
        <v>0.5</v>
      </c>
      <c r="BB2130" s="145">
        <v>138770</v>
      </c>
    </row>
    <row r="2131" spans="48:54" x14ac:dyDescent="0.15">
      <c r="AV2131" s="143" t="s">
        <v>231</v>
      </c>
      <c r="AW2131" s="144" t="s">
        <v>148</v>
      </c>
      <c r="AX2131" s="134" t="s">
        <v>200</v>
      </c>
      <c r="AY2131" s="134" t="s">
        <v>227</v>
      </c>
      <c r="AZ2131" s="134" t="s">
        <v>225</v>
      </c>
      <c r="BA2131" s="135">
        <v>1</v>
      </c>
      <c r="BB2131" s="145">
        <v>191530</v>
      </c>
    </row>
    <row r="2132" spans="48:54" x14ac:dyDescent="0.15">
      <c r="AV2132" s="143" t="s">
        <v>231</v>
      </c>
      <c r="AW2132" s="144" t="s">
        <v>148</v>
      </c>
      <c r="AX2132" s="134" t="s">
        <v>200</v>
      </c>
      <c r="AY2132" s="134" t="s">
        <v>227</v>
      </c>
      <c r="AZ2132" s="134" t="s">
        <v>225</v>
      </c>
      <c r="BA2132" s="135">
        <v>0.75</v>
      </c>
      <c r="BB2132" s="145">
        <v>178900</v>
      </c>
    </row>
    <row r="2133" spans="48:54" x14ac:dyDescent="0.15">
      <c r="AV2133" s="143" t="s">
        <v>231</v>
      </c>
      <c r="AW2133" s="144" t="s">
        <v>148</v>
      </c>
      <c r="AX2133" s="134" t="s">
        <v>200</v>
      </c>
      <c r="AY2133" s="134" t="s">
        <v>227</v>
      </c>
      <c r="AZ2133" s="134" t="s">
        <v>225</v>
      </c>
      <c r="BA2133" s="135">
        <v>0.5</v>
      </c>
      <c r="BB2133" s="145">
        <v>166520</v>
      </c>
    </row>
    <row r="2134" spans="48:54" x14ac:dyDescent="0.15">
      <c r="AV2134" s="143" t="s">
        <v>231</v>
      </c>
      <c r="AW2134" s="144" t="s">
        <v>148</v>
      </c>
      <c r="AX2134" s="134" t="s">
        <v>201</v>
      </c>
      <c r="AY2134" s="134" t="s">
        <v>227</v>
      </c>
      <c r="AZ2134" s="134" t="s">
        <v>207</v>
      </c>
      <c r="BA2134" s="135">
        <v>1</v>
      </c>
      <c r="BB2134" s="145">
        <v>249990</v>
      </c>
    </row>
    <row r="2135" spans="48:54" x14ac:dyDescent="0.15">
      <c r="AV2135" s="143" t="s">
        <v>231</v>
      </c>
      <c r="AW2135" s="144" t="s">
        <v>148</v>
      </c>
      <c r="AX2135" s="134" t="s">
        <v>201</v>
      </c>
      <c r="AY2135" s="134" t="s">
        <v>227</v>
      </c>
      <c r="AZ2135" s="134" t="s">
        <v>207</v>
      </c>
      <c r="BA2135" s="135">
        <v>0.75</v>
      </c>
      <c r="BB2135" s="145">
        <v>229970</v>
      </c>
    </row>
    <row r="2136" spans="48:54" x14ac:dyDescent="0.15">
      <c r="AV2136" s="143" t="s">
        <v>231</v>
      </c>
      <c r="AW2136" s="144" t="s">
        <v>148</v>
      </c>
      <c r="AX2136" s="134" t="s">
        <v>201</v>
      </c>
      <c r="AY2136" s="134" t="s">
        <v>227</v>
      </c>
      <c r="AZ2136" s="134" t="s">
        <v>207</v>
      </c>
      <c r="BA2136" s="135">
        <v>0.5</v>
      </c>
      <c r="BB2136" s="145">
        <v>210220</v>
      </c>
    </row>
    <row r="2137" spans="48:54" x14ac:dyDescent="0.15">
      <c r="AV2137" s="143" t="s">
        <v>231</v>
      </c>
      <c r="AW2137" s="144" t="s">
        <v>148</v>
      </c>
      <c r="AX2137" s="134" t="s">
        <v>201</v>
      </c>
      <c r="AY2137" s="134" t="s">
        <v>227</v>
      </c>
      <c r="AZ2137" s="134" t="s">
        <v>225</v>
      </c>
      <c r="BA2137" s="135">
        <v>1</v>
      </c>
      <c r="BB2137" s="145">
        <v>299980</v>
      </c>
    </row>
    <row r="2138" spans="48:54" x14ac:dyDescent="0.15">
      <c r="AV2138" s="143" t="s">
        <v>231</v>
      </c>
      <c r="AW2138" s="144" t="s">
        <v>148</v>
      </c>
      <c r="AX2138" s="134" t="s">
        <v>201</v>
      </c>
      <c r="AY2138" s="134" t="s">
        <v>227</v>
      </c>
      <c r="AZ2138" s="134" t="s">
        <v>225</v>
      </c>
      <c r="BA2138" s="135">
        <v>0.75</v>
      </c>
      <c r="BB2138" s="145">
        <v>275960</v>
      </c>
    </row>
    <row r="2139" spans="48:54" x14ac:dyDescent="0.15">
      <c r="AV2139" s="143" t="s">
        <v>231</v>
      </c>
      <c r="AW2139" s="144" t="s">
        <v>148</v>
      </c>
      <c r="AX2139" s="134" t="s">
        <v>201</v>
      </c>
      <c r="AY2139" s="134" t="s">
        <v>227</v>
      </c>
      <c r="AZ2139" s="134" t="s">
        <v>225</v>
      </c>
      <c r="BA2139" s="135">
        <v>0.5</v>
      </c>
      <c r="BB2139" s="145">
        <v>252260</v>
      </c>
    </row>
    <row r="2140" spans="48:54" x14ac:dyDescent="0.15">
      <c r="AV2140" s="143" t="s">
        <v>231</v>
      </c>
      <c r="AW2140" s="144" t="s">
        <v>149</v>
      </c>
      <c r="AX2140" s="134" t="s">
        <v>198</v>
      </c>
      <c r="AY2140" s="134" t="s">
        <v>227</v>
      </c>
      <c r="AZ2140" s="134" t="s">
        <v>207</v>
      </c>
      <c r="BA2140" s="135">
        <v>1</v>
      </c>
      <c r="BB2140" s="145">
        <v>73870</v>
      </c>
    </row>
    <row r="2141" spans="48:54" x14ac:dyDescent="0.15">
      <c r="AV2141" s="143" t="s">
        <v>231</v>
      </c>
      <c r="AW2141" s="144" t="s">
        <v>149</v>
      </c>
      <c r="AX2141" s="134" t="s">
        <v>198</v>
      </c>
      <c r="AY2141" s="134" t="s">
        <v>227</v>
      </c>
      <c r="AZ2141" s="134" t="s">
        <v>207</v>
      </c>
      <c r="BA2141" s="135">
        <v>0.75</v>
      </c>
      <c r="BB2141" s="145">
        <v>71360</v>
      </c>
    </row>
    <row r="2142" spans="48:54" x14ac:dyDescent="0.15">
      <c r="AV2142" s="143" t="s">
        <v>231</v>
      </c>
      <c r="AW2142" s="144" t="s">
        <v>149</v>
      </c>
      <c r="AX2142" s="134" t="s">
        <v>198</v>
      </c>
      <c r="AY2142" s="134" t="s">
        <v>227</v>
      </c>
      <c r="AZ2142" s="134" t="s">
        <v>207</v>
      </c>
      <c r="BA2142" s="135">
        <v>0.5</v>
      </c>
      <c r="BB2142" s="145">
        <v>68760</v>
      </c>
    </row>
    <row r="2143" spans="48:54" x14ac:dyDescent="0.15">
      <c r="AV2143" s="143" t="s">
        <v>231</v>
      </c>
      <c r="AW2143" s="144" t="s">
        <v>149</v>
      </c>
      <c r="AX2143" s="134" t="s">
        <v>198</v>
      </c>
      <c r="AY2143" s="134" t="s">
        <v>227</v>
      </c>
      <c r="AZ2143" s="134" t="s">
        <v>225</v>
      </c>
      <c r="BA2143" s="135">
        <v>1</v>
      </c>
      <c r="BB2143" s="145">
        <v>88650</v>
      </c>
    </row>
    <row r="2144" spans="48:54" x14ac:dyDescent="0.15">
      <c r="AV2144" s="143" t="s">
        <v>231</v>
      </c>
      <c r="AW2144" s="144" t="s">
        <v>149</v>
      </c>
      <c r="AX2144" s="134" t="s">
        <v>198</v>
      </c>
      <c r="AY2144" s="134" t="s">
        <v>227</v>
      </c>
      <c r="AZ2144" s="134" t="s">
        <v>225</v>
      </c>
      <c r="BA2144" s="135">
        <v>0.75</v>
      </c>
      <c r="BB2144" s="145">
        <v>85620</v>
      </c>
    </row>
    <row r="2145" spans="48:54" x14ac:dyDescent="0.15">
      <c r="AV2145" s="143" t="s">
        <v>231</v>
      </c>
      <c r="AW2145" s="144" t="s">
        <v>149</v>
      </c>
      <c r="AX2145" s="134" t="s">
        <v>198</v>
      </c>
      <c r="AY2145" s="134" t="s">
        <v>227</v>
      </c>
      <c r="AZ2145" s="134" t="s">
        <v>225</v>
      </c>
      <c r="BA2145" s="135">
        <v>0.5</v>
      </c>
      <c r="BB2145" s="145">
        <v>82500</v>
      </c>
    </row>
    <row r="2146" spans="48:54" x14ac:dyDescent="0.15">
      <c r="AV2146" s="143" t="s">
        <v>231</v>
      </c>
      <c r="AW2146" s="144" t="s">
        <v>149</v>
      </c>
      <c r="AX2146" s="134" t="s">
        <v>199</v>
      </c>
      <c r="AY2146" s="134" t="s">
        <v>227</v>
      </c>
      <c r="AZ2146" s="134" t="s">
        <v>207</v>
      </c>
      <c r="BA2146" s="135">
        <v>1</v>
      </c>
      <c r="BB2146" s="145">
        <v>82910</v>
      </c>
    </row>
    <row r="2147" spans="48:54" x14ac:dyDescent="0.15">
      <c r="AV2147" s="143" t="s">
        <v>231</v>
      </c>
      <c r="AW2147" s="144" t="s">
        <v>149</v>
      </c>
      <c r="AX2147" s="134" t="s">
        <v>199</v>
      </c>
      <c r="AY2147" s="134" t="s">
        <v>227</v>
      </c>
      <c r="AZ2147" s="134" t="s">
        <v>207</v>
      </c>
      <c r="BA2147" s="135">
        <v>0.75</v>
      </c>
      <c r="BB2147" s="145">
        <v>79390</v>
      </c>
    </row>
    <row r="2148" spans="48:54" x14ac:dyDescent="0.15">
      <c r="AV2148" s="143" t="s">
        <v>231</v>
      </c>
      <c r="AW2148" s="144" t="s">
        <v>149</v>
      </c>
      <c r="AX2148" s="134" t="s">
        <v>199</v>
      </c>
      <c r="AY2148" s="134" t="s">
        <v>227</v>
      </c>
      <c r="AZ2148" s="134" t="s">
        <v>207</v>
      </c>
      <c r="BA2148" s="135">
        <v>0.5</v>
      </c>
      <c r="BB2148" s="145">
        <v>75810</v>
      </c>
    </row>
    <row r="2149" spans="48:54" x14ac:dyDescent="0.15">
      <c r="AV2149" s="143" t="s">
        <v>231</v>
      </c>
      <c r="AW2149" s="144" t="s">
        <v>149</v>
      </c>
      <c r="AX2149" s="134" t="s">
        <v>199</v>
      </c>
      <c r="AY2149" s="134" t="s">
        <v>227</v>
      </c>
      <c r="AZ2149" s="134" t="s">
        <v>225</v>
      </c>
      <c r="BA2149" s="135">
        <v>1</v>
      </c>
      <c r="BB2149" s="145">
        <v>99490</v>
      </c>
    </row>
    <row r="2150" spans="48:54" x14ac:dyDescent="0.15">
      <c r="AV2150" s="143" t="s">
        <v>231</v>
      </c>
      <c r="AW2150" s="144" t="s">
        <v>149</v>
      </c>
      <c r="AX2150" s="134" t="s">
        <v>199</v>
      </c>
      <c r="AY2150" s="134" t="s">
        <v>227</v>
      </c>
      <c r="AZ2150" s="134" t="s">
        <v>225</v>
      </c>
      <c r="BA2150" s="135">
        <v>0.75</v>
      </c>
      <c r="BB2150" s="145">
        <v>95270</v>
      </c>
    </row>
    <row r="2151" spans="48:54" x14ac:dyDescent="0.15">
      <c r="AV2151" s="143" t="s">
        <v>231</v>
      </c>
      <c r="AW2151" s="144" t="s">
        <v>149</v>
      </c>
      <c r="AX2151" s="134" t="s">
        <v>199</v>
      </c>
      <c r="AY2151" s="134" t="s">
        <v>227</v>
      </c>
      <c r="AZ2151" s="134" t="s">
        <v>225</v>
      </c>
      <c r="BA2151" s="135">
        <v>0.5</v>
      </c>
      <c r="BB2151" s="145">
        <v>90970</v>
      </c>
    </row>
    <row r="2152" spans="48:54" x14ac:dyDescent="0.15">
      <c r="AV2152" s="143" t="s">
        <v>231</v>
      </c>
      <c r="AW2152" s="144" t="s">
        <v>149</v>
      </c>
      <c r="AX2152" s="134" t="s">
        <v>200</v>
      </c>
      <c r="AY2152" s="134" t="s">
        <v>227</v>
      </c>
      <c r="AZ2152" s="134" t="s">
        <v>207</v>
      </c>
      <c r="BA2152" s="135">
        <v>1</v>
      </c>
      <c r="BB2152" s="145">
        <v>149780</v>
      </c>
    </row>
    <row r="2153" spans="48:54" x14ac:dyDescent="0.15">
      <c r="AV2153" s="143" t="s">
        <v>231</v>
      </c>
      <c r="AW2153" s="144" t="s">
        <v>149</v>
      </c>
      <c r="AX2153" s="134" t="s">
        <v>200</v>
      </c>
      <c r="AY2153" s="134" t="s">
        <v>227</v>
      </c>
      <c r="AZ2153" s="134" t="s">
        <v>207</v>
      </c>
      <c r="BA2153" s="135">
        <v>0.75</v>
      </c>
      <c r="BB2153" s="145">
        <v>139490</v>
      </c>
    </row>
    <row r="2154" spans="48:54" x14ac:dyDescent="0.15">
      <c r="AV2154" s="143" t="s">
        <v>231</v>
      </c>
      <c r="AW2154" s="144" t="s">
        <v>149</v>
      </c>
      <c r="AX2154" s="134" t="s">
        <v>200</v>
      </c>
      <c r="AY2154" s="134" t="s">
        <v>227</v>
      </c>
      <c r="AZ2154" s="134" t="s">
        <v>207</v>
      </c>
      <c r="BA2154" s="135">
        <v>0.5</v>
      </c>
      <c r="BB2154" s="145">
        <v>129390</v>
      </c>
    </row>
    <row r="2155" spans="48:54" x14ac:dyDescent="0.15">
      <c r="AV2155" s="143" t="s">
        <v>231</v>
      </c>
      <c r="AW2155" s="144" t="s">
        <v>149</v>
      </c>
      <c r="AX2155" s="134" t="s">
        <v>200</v>
      </c>
      <c r="AY2155" s="134" t="s">
        <v>227</v>
      </c>
      <c r="AZ2155" s="134" t="s">
        <v>225</v>
      </c>
      <c r="BA2155" s="135">
        <v>1</v>
      </c>
      <c r="BB2155" s="145">
        <v>179730</v>
      </c>
    </row>
    <row r="2156" spans="48:54" x14ac:dyDescent="0.15">
      <c r="AV2156" s="143" t="s">
        <v>231</v>
      </c>
      <c r="AW2156" s="144" t="s">
        <v>149</v>
      </c>
      <c r="AX2156" s="134" t="s">
        <v>200</v>
      </c>
      <c r="AY2156" s="134" t="s">
        <v>227</v>
      </c>
      <c r="AZ2156" s="134" t="s">
        <v>225</v>
      </c>
      <c r="BA2156" s="135">
        <v>0.75</v>
      </c>
      <c r="BB2156" s="145">
        <v>167370</v>
      </c>
    </row>
    <row r="2157" spans="48:54" x14ac:dyDescent="0.15">
      <c r="AV2157" s="143" t="s">
        <v>231</v>
      </c>
      <c r="AW2157" s="144" t="s">
        <v>149</v>
      </c>
      <c r="AX2157" s="134" t="s">
        <v>200</v>
      </c>
      <c r="AY2157" s="134" t="s">
        <v>227</v>
      </c>
      <c r="AZ2157" s="134" t="s">
        <v>225</v>
      </c>
      <c r="BA2157" s="135">
        <v>0.5</v>
      </c>
      <c r="BB2157" s="145">
        <v>155260</v>
      </c>
    </row>
    <row r="2158" spans="48:54" x14ac:dyDescent="0.15">
      <c r="AV2158" s="143" t="s">
        <v>231</v>
      </c>
      <c r="AW2158" s="144" t="s">
        <v>149</v>
      </c>
      <c r="AX2158" s="134" t="s">
        <v>201</v>
      </c>
      <c r="AY2158" s="134" t="s">
        <v>227</v>
      </c>
      <c r="AZ2158" s="134" t="s">
        <v>207</v>
      </c>
      <c r="BA2158" s="135">
        <v>1</v>
      </c>
      <c r="BB2158" s="145">
        <v>240130</v>
      </c>
    </row>
    <row r="2159" spans="48:54" x14ac:dyDescent="0.15">
      <c r="AV2159" s="143" t="s">
        <v>231</v>
      </c>
      <c r="AW2159" s="144" t="s">
        <v>149</v>
      </c>
      <c r="AX2159" s="134" t="s">
        <v>201</v>
      </c>
      <c r="AY2159" s="134" t="s">
        <v>227</v>
      </c>
      <c r="AZ2159" s="134" t="s">
        <v>207</v>
      </c>
      <c r="BA2159" s="135">
        <v>0.75</v>
      </c>
      <c r="BB2159" s="145">
        <v>220370</v>
      </c>
    </row>
    <row r="2160" spans="48:54" x14ac:dyDescent="0.15">
      <c r="AV2160" s="143" t="s">
        <v>231</v>
      </c>
      <c r="AW2160" s="144" t="s">
        <v>149</v>
      </c>
      <c r="AX2160" s="134" t="s">
        <v>201</v>
      </c>
      <c r="AY2160" s="134" t="s">
        <v>227</v>
      </c>
      <c r="AZ2160" s="134" t="s">
        <v>207</v>
      </c>
      <c r="BA2160" s="135">
        <v>0.5</v>
      </c>
      <c r="BB2160" s="145">
        <v>200830</v>
      </c>
    </row>
    <row r="2161" spans="48:54" x14ac:dyDescent="0.15">
      <c r="AV2161" s="143" t="s">
        <v>231</v>
      </c>
      <c r="AW2161" s="144" t="s">
        <v>149</v>
      </c>
      <c r="AX2161" s="134" t="s">
        <v>201</v>
      </c>
      <c r="AY2161" s="134" t="s">
        <v>227</v>
      </c>
      <c r="AZ2161" s="134" t="s">
        <v>225</v>
      </c>
      <c r="BA2161" s="135">
        <v>1</v>
      </c>
      <c r="BB2161" s="145">
        <v>288170</v>
      </c>
    </row>
    <row r="2162" spans="48:54" x14ac:dyDescent="0.15">
      <c r="AV2162" s="143" t="s">
        <v>231</v>
      </c>
      <c r="AW2162" s="144" t="s">
        <v>149</v>
      </c>
      <c r="AX2162" s="134" t="s">
        <v>201</v>
      </c>
      <c r="AY2162" s="134" t="s">
        <v>227</v>
      </c>
      <c r="AZ2162" s="134" t="s">
        <v>225</v>
      </c>
      <c r="BA2162" s="135">
        <v>0.75</v>
      </c>
      <c r="BB2162" s="145">
        <v>264430</v>
      </c>
    </row>
    <row r="2163" spans="48:54" x14ac:dyDescent="0.15">
      <c r="AV2163" s="143" t="s">
        <v>231</v>
      </c>
      <c r="AW2163" s="144" t="s">
        <v>149</v>
      </c>
      <c r="AX2163" s="134" t="s">
        <v>201</v>
      </c>
      <c r="AY2163" s="134" t="s">
        <v>227</v>
      </c>
      <c r="AZ2163" s="134" t="s">
        <v>225</v>
      </c>
      <c r="BA2163" s="135">
        <v>0.5</v>
      </c>
      <c r="BB2163" s="145">
        <v>241000</v>
      </c>
    </row>
    <row r="2164" spans="48:54" x14ac:dyDescent="0.15">
      <c r="AV2164" s="143" t="s">
        <v>231</v>
      </c>
      <c r="AW2164" s="144" t="s">
        <v>150</v>
      </c>
      <c r="AX2164" s="134" t="s">
        <v>198</v>
      </c>
      <c r="AY2164" s="134" t="s">
        <v>227</v>
      </c>
      <c r="AZ2164" s="134" t="s">
        <v>207</v>
      </c>
      <c r="BA2164" s="135">
        <v>1</v>
      </c>
      <c r="BB2164" s="145">
        <v>67030</v>
      </c>
    </row>
    <row r="2165" spans="48:54" x14ac:dyDescent="0.15">
      <c r="AV2165" s="143" t="s">
        <v>231</v>
      </c>
      <c r="AW2165" s="144" t="s">
        <v>150</v>
      </c>
      <c r="AX2165" s="134" t="s">
        <v>198</v>
      </c>
      <c r="AY2165" s="134" t="s">
        <v>227</v>
      </c>
      <c r="AZ2165" s="134" t="s">
        <v>207</v>
      </c>
      <c r="BA2165" s="135">
        <v>0.75</v>
      </c>
      <c r="BB2165" s="145">
        <v>64460</v>
      </c>
    </row>
    <row r="2166" spans="48:54" x14ac:dyDescent="0.15">
      <c r="AV2166" s="143" t="s">
        <v>231</v>
      </c>
      <c r="AW2166" s="144" t="s">
        <v>150</v>
      </c>
      <c r="AX2166" s="134" t="s">
        <v>198</v>
      </c>
      <c r="AY2166" s="134" t="s">
        <v>227</v>
      </c>
      <c r="AZ2166" s="134" t="s">
        <v>207</v>
      </c>
      <c r="BA2166" s="135">
        <v>0.5</v>
      </c>
      <c r="BB2166" s="145">
        <v>62070</v>
      </c>
    </row>
    <row r="2167" spans="48:54" x14ac:dyDescent="0.15">
      <c r="AV2167" s="143" t="s">
        <v>231</v>
      </c>
      <c r="AW2167" s="144" t="s">
        <v>150</v>
      </c>
      <c r="AX2167" s="134" t="s">
        <v>198</v>
      </c>
      <c r="AY2167" s="134" t="s">
        <v>227</v>
      </c>
      <c r="AZ2167" s="134" t="s">
        <v>225</v>
      </c>
      <c r="BA2167" s="135">
        <v>1</v>
      </c>
      <c r="BB2167" s="145">
        <v>80420</v>
      </c>
    </row>
    <row r="2168" spans="48:54" x14ac:dyDescent="0.15">
      <c r="AV2168" s="143" t="s">
        <v>231</v>
      </c>
      <c r="AW2168" s="144" t="s">
        <v>150</v>
      </c>
      <c r="AX2168" s="134" t="s">
        <v>198</v>
      </c>
      <c r="AY2168" s="134" t="s">
        <v>227</v>
      </c>
      <c r="AZ2168" s="134" t="s">
        <v>225</v>
      </c>
      <c r="BA2168" s="135">
        <v>0.75</v>
      </c>
      <c r="BB2168" s="145">
        <v>77340</v>
      </c>
    </row>
    <row r="2169" spans="48:54" x14ac:dyDescent="0.15">
      <c r="AV2169" s="143" t="s">
        <v>231</v>
      </c>
      <c r="AW2169" s="144" t="s">
        <v>150</v>
      </c>
      <c r="AX2169" s="134" t="s">
        <v>198</v>
      </c>
      <c r="AY2169" s="134" t="s">
        <v>227</v>
      </c>
      <c r="AZ2169" s="134" t="s">
        <v>225</v>
      </c>
      <c r="BA2169" s="135">
        <v>0.5</v>
      </c>
      <c r="BB2169" s="145">
        <v>74480</v>
      </c>
    </row>
    <row r="2170" spans="48:54" x14ac:dyDescent="0.15">
      <c r="AV2170" s="143" t="s">
        <v>231</v>
      </c>
      <c r="AW2170" s="144" t="s">
        <v>150</v>
      </c>
      <c r="AX2170" s="134" t="s">
        <v>199</v>
      </c>
      <c r="AY2170" s="134" t="s">
        <v>227</v>
      </c>
      <c r="AZ2170" s="134" t="s">
        <v>207</v>
      </c>
      <c r="BA2170" s="135">
        <v>1</v>
      </c>
      <c r="BB2170" s="145">
        <v>76060</v>
      </c>
    </row>
    <row r="2171" spans="48:54" x14ac:dyDescent="0.15">
      <c r="AV2171" s="143" t="s">
        <v>231</v>
      </c>
      <c r="AW2171" s="144" t="s">
        <v>150</v>
      </c>
      <c r="AX2171" s="134" t="s">
        <v>199</v>
      </c>
      <c r="AY2171" s="134" t="s">
        <v>227</v>
      </c>
      <c r="AZ2171" s="134" t="s">
        <v>207</v>
      </c>
      <c r="BA2171" s="135">
        <v>0.75</v>
      </c>
      <c r="BB2171" s="145">
        <v>72490</v>
      </c>
    </row>
    <row r="2172" spans="48:54" x14ac:dyDescent="0.15">
      <c r="AV2172" s="143" t="s">
        <v>231</v>
      </c>
      <c r="AW2172" s="144" t="s">
        <v>150</v>
      </c>
      <c r="AX2172" s="134" t="s">
        <v>199</v>
      </c>
      <c r="AY2172" s="134" t="s">
        <v>227</v>
      </c>
      <c r="AZ2172" s="134" t="s">
        <v>207</v>
      </c>
      <c r="BA2172" s="135">
        <v>0.5</v>
      </c>
      <c r="BB2172" s="145">
        <v>69120</v>
      </c>
    </row>
    <row r="2173" spans="48:54" x14ac:dyDescent="0.15">
      <c r="AV2173" s="143" t="s">
        <v>231</v>
      </c>
      <c r="AW2173" s="144" t="s">
        <v>150</v>
      </c>
      <c r="AX2173" s="134" t="s">
        <v>199</v>
      </c>
      <c r="AY2173" s="134" t="s">
        <v>227</v>
      </c>
      <c r="AZ2173" s="134" t="s">
        <v>225</v>
      </c>
      <c r="BA2173" s="135">
        <v>1</v>
      </c>
      <c r="BB2173" s="145">
        <v>91270</v>
      </c>
    </row>
    <row r="2174" spans="48:54" x14ac:dyDescent="0.15">
      <c r="AV2174" s="143" t="s">
        <v>231</v>
      </c>
      <c r="AW2174" s="144" t="s">
        <v>150</v>
      </c>
      <c r="AX2174" s="134" t="s">
        <v>199</v>
      </c>
      <c r="AY2174" s="134" t="s">
        <v>227</v>
      </c>
      <c r="AZ2174" s="134" t="s">
        <v>225</v>
      </c>
      <c r="BA2174" s="135">
        <v>0.75</v>
      </c>
      <c r="BB2174" s="145">
        <v>86990</v>
      </c>
    </row>
    <row r="2175" spans="48:54" x14ac:dyDescent="0.15">
      <c r="AV2175" s="143" t="s">
        <v>231</v>
      </c>
      <c r="AW2175" s="144" t="s">
        <v>150</v>
      </c>
      <c r="AX2175" s="134" t="s">
        <v>199</v>
      </c>
      <c r="AY2175" s="134" t="s">
        <v>227</v>
      </c>
      <c r="AZ2175" s="134" t="s">
        <v>225</v>
      </c>
      <c r="BA2175" s="135">
        <v>0.5</v>
      </c>
      <c r="BB2175" s="145">
        <v>82940</v>
      </c>
    </row>
    <row r="2176" spans="48:54" x14ac:dyDescent="0.15">
      <c r="AV2176" s="143" t="s">
        <v>231</v>
      </c>
      <c r="AW2176" s="144" t="s">
        <v>150</v>
      </c>
      <c r="AX2176" s="134" t="s">
        <v>200</v>
      </c>
      <c r="AY2176" s="134" t="s">
        <v>227</v>
      </c>
      <c r="AZ2176" s="134" t="s">
        <v>207</v>
      </c>
      <c r="BA2176" s="135">
        <v>1</v>
      </c>
      <c r="BB2176" s="145">
        <v>142930</v>
      </c>
    </row>
    <row r="2177" spans="48:54" x14ac:dyDescent="0.15">
      <c r="AV2177" s="143" t="s">
        <v>231</v>
      </c>
      <c r="AW2177" s="144" t="s">
        <v>150</v>
      </c>
      <c r="AX2177" s="134" t="s">
        <v>200</v>
      </c>
      <c r="AY2177" s="134" t="s">
        <v>227</v>
      </c>
      <c r="AZ2177" s="134" t="s">
        <v>207</v>
      </c>
      <c r="BA2177" s="135">
        <v>0.75</v>
      </c>
      <c r="BB2177" s="145">
        <v>132600</v>
      </c>
    </row>
    <row r="2178" spans="48:54" x14ac:dyDescent="0.15">
      <c r="AV2178" s="143" t="s">
        <v>231</v>
      </c>
      <c r="AW2178" s="144" t="s">
        <v>150</v>
      </c>
      <c r="AX2178" s="134" t="s">
        <v>200</v>
      </c>
      <c r="AY2178" s="134" t="s">
        <v>227</v>
      </c>
      <c r="AZ2178" s="134" t="s">
        <v>207</v>
      </c>
      <c r="BA2178" s="135">
        <v>0.5</v>
      </c>
      <c r="BB2178" s="145">
        <v>122700</v>
      </c>
    </row>
    <row r="2179" spans="48:54" x14ac:dyDescent="0.15">
      <c r="AV2179" s="143" t="s">
        <v>231</v>
      </c>
      <c r="AW2179" s="144" t="s">
        <v>150</v>
      </c>
      <c r="AX2179" s="134" t="s">
        <v>200</v>
      </c>
      <c r="AY2179" s="134" t="s">
        <v>227</v>
      </c>
      <c r="AZ2179" s="134" t="s">
        <v>225</v>
      </c>
      <c r="BA2179" s="135">
        <v>1</v>
      </c>
      <c r="BB2179" s="145">
        <v>171510</v>
      </c>
    </row>
    <row r="2180" spans="48:54" x14ac:dyDescent="0.15">
      <c r="AV2180" s="143" t="s">
        <v>231</v>
      </c>
      <c r="AW2180" s="144" t="s">
        <v>150</v>
      </c>
      <c r="AX2180" s="134" t="s">
        <v>200</v>
      </c>
      <c r="AY2180" s="134" t="s">
        <v>227</v>
      </c>
      <c r="AZ2180" s="134" t="s">
        <v>225</v>
      </c>
      <c r="BA2180" s="135">
        <v>0.75</v>
      </c>
      <c r="BB2180" s="145">
        <v>159110</v>
      </c>
    </row>
    <row r="2181" spans="48:54" x14ac:dyDescent="0.15">
      <c r="AV2181" s="143" t="s">
        <v>231</v>
      </c>
      <c r="AW2181" s="144" t="s">
        <v>150</v>
      </c>
      <c r="AX2181" s="134" t="s">
        <v>200</v>
      </c>
      <c r="AY2181" s="134" t="s">
        <v>227</v>
      </c>
      <c r="AZ2181" s="134" t="s">
        <v>225</v>
      </c>
      <c r="BA2181" s="135">
        <v>0.5</v>
      </c>
      <c r="BB2181" s="145">
        <v>147240</v>
      </c>
    </row>
    <row r="2182" spans="48:54" x14ac:dyDescent="0.15">
      <c r="AV2182" s="143" t="s">
        <v>231</v>
      </c>
      <c r="AW2182" s="144" t="s">
        <v>150</v>
      </c>
      <c r="AX2182" s="134" t="s">
        <v>201</v>
      </c>
      <c r="AY2182" s="134" t="s">
        <v>227</v>
      </c>
      <c r="AZ2182" s="134" t="s">
        <v>207</v>
      </c>
      <c r="BA2182" s="135">
        <v>1</v>
      </c>
      <c r="BB2182" s="145">
        <v>233300</v>
      </c>
    </row>
    <row r="2183" spans="48:54" x14ac:dyDescent="0.15">
      <c r="AV2183" s="143" t="s">
        <v>231</v>
      </c>
      <c r="AW2183" s="144" t="s">
        <v>150</v>
      </c>
      <c r="AX2183" s="134" t="s">
        <v>201</v>
      </c>
      <c r="AY2183" s="134" t="s">
        <v>227</v>
      </c>
      <c r="AZ2183" s="134" t="s">
        <v>207</v>
      </c>
      <c r="BA2183" s="135">
        <v>0.75</v>
      </c>
      <c r="BB2183" s="145">
        <v>213480</v>
      </c>
    </row>
    <row r="2184" spans="48:54" x14ac:dyDescent="0.15">
      <c r="AV2184" s="143" t="s">
        <v>231</v>
      </c>
      <c r="AW2184" s="144" t="s">
        <v>150</v>
      </c>
      <c r="AX2184" s="134" t="s">
        <v>201</v>
      </c>
      <c r="AY2184" s="134" t="s">
        <v>227</v>
      </c>
      <c r="AZ2184" s="134" t="s">
        <v>207</v>
      </c>
      <c r="BA2184" s="135">
        <v>0.5</v>
      </c>
      <c r="BB2184" s="145">
        <v>194150</v>
      </c>
    </row>
    <row r="2185" spans="48:54" x14ac:dyDescent="0.15">
      <c r="AV2185" s="143" t="s">
        <v>231</v>
      </c>
      <c r="AW2185" s="144" t="s">
        <v>150</v>
      </c>
      <c r="AX2185" s="134" t="s">
        <v>201</v>
      </c>
      <c r="AY2185" s="134" t="s">
        <v>227</v>
      </c>
      <c r="AZ2185" s="134" t="s">
        <v>225</v>
      </c>
      <c r="BA2185" s="135">
        <v>1</v>
      </c>
      <c r="BB2185" s="145">
        <v>279950</v>
      </c>
    </row>
    <row r="2186" spans="48:54" x14ac:dyDescent="0.15">
      <c r="AV2186" s="143" t="s">
        <v>231</v>
      </c>
      <c r="AW2186" s="144" t="s">
        <v>150</v>
      </c>
      <c r="AX2186" s="134" t="s">
        <v>201</v>
      </c>
      <c r="AY2186" s="134" t="s">
        <v>227</v>
      </c>
      <c r="AZ2186" s="134" t="s">
        <v>225</v>
      </c>
      <c r="BA2186" s="135">
        <v>0.75</v>
      </c>
      <c r="BB2186" s="145">
        <v>256180</v>
      </c>
    </row>
    <row r="2187" spans="48:54" x14ac:dyDescent="0.15">
      <c r="AV2187" s="143" t="s">
        <v>231</v>
      </c>
      <c r="AW2187" s="144" t="s">
        <v>150</v>
      </c>
      <c r="AX2187" s="134" t="s">
        <v>201</v>
      </c>
      <c r="AY2187" s="134" t="s">
        <v>227</v>
      </c>
      <c r="AZ2187" s="134" t="s">
        <v>225</v>
      </c>
      <c r="BA2187" s="135">
        <v>0.5</v>
      </c>
      <c r="BB2187" s="145">
        <v>232970</v>
      </c>
    </row>
    <row r="2188" spans="48:54" x14ac:dyDescent="0.15">
      <c r="AV2188" s="143" t="s">
        <v>232</v>
      </c>
      <c r="AW2188" s="144" t="s">
        <v>228</v>
      </c>
      <c r="AX2188" s="134" t="s">
        <v>198</v>
      </c>
      <c r="AY2188" s="134" t="s">
        <v>227</v>
      </c>
      <c r="AZ2188" s="134" t="s">
        <v>207</v>
      </c>
      <c r="BA2188" s="135">
        <v>1</v>
      </c>
      <c r="BB2188" s="145">
        <v>170320</v>
      </c>
    </row>
    <row r="2189" spans="48:54" x14ac:dyDescent="0.15">
      <c r="AV2189" s="143" t="s">
        <v>232</v>
      </c>
      <c r="AW2189" s="144" t="s">
        <v>228</v>
      </c>
      <c r="AX2189" s="134" t="s">
        <v>198</v>
      </c>
      <c r="AY2189" s="134" t="s">
        <v>227</v>
      </c>
      <c r="AZ2189" s="134" t="s">
        <v>207</v>
      </c>
      <c r="BA2189" s="135">
        <v>0.75</v>
      </c>
      <c r="BB2189" s="145">
        <v>162810</v>
      </c>
    </row>
    <row r="2190" spans="48:54" x14ac:dyDescent="0.15">
      <c r="AV2190" s="143" t="s">
        <v>232</v>
      </c>
      <c r="AW2190" s="144" t="s">
        <v>228</v>
      </c>
      <c r="AX2190" s="134" t="s">
        <v>198</v>
      </c>
      <c r="AY2190" s="134" t="s">
        <v>227</v>
      </c>
      <c r="AZ2190" s="134" t="s">
        <v>207</v>
      </c>
      <c r="BA2190" s="135">
        <v>0.5</v>
      </c>
      <c r="BB2190" s="145">
        <v>160310</v>
      </c>
    </row>
    <row r="2191" spans="48:54" x14ac:dyDescent="0.15">
      <c r="AV2191" s="143" t="s">
        <v>232</v>
      </c>
      <c r="AW2191" s="144" t="s">
        <v>228</v>
      </c>
      <c r="AX2191" s="134" t="s">
        <v>198</v>
      </c>
      <c r="AY2191" s="134" t="s">
        <v>227</v>
      </c>
      <c r="AZ2191" s="134" t="s">
        <v>225</v>
      </c>
      <c r="BA2191" s="135">
        <v>1</v>
      </c>
      <c r="BB2191" s="145">
        <v>204380</v>
      </c>
    </row>
    <row r="2192" spans="48:54" x14ac:dyDescent="0.15">
      <c r="AV2192" s="143" t="s">
        <v>232</v>
      </c>
      <c r="AW2192" s="144" t="s">
        <v>228</v>
      </c>
      <c r="AX2192" s="134" t="s">
        <v>198</v>
      </c>
      <c r="AY2192" s="134" t="s">
        <v>227</v>
      </c>
      <c r="AZ2192" s="134" t="s">
        <v>225</v>
      </c>
      <c r="BA2192" s="135">
        <v>0.75</v>
      </c>
      <c r="BB2192" s="145">
        <v>195360</v>
      </c>
    </row>
    <row r="2193" spans="48:54" x14ac:dyDescent="0.15">
      <c r="AV2193" s="143" t="s">
        <v>232</v>
      </c>
      <c r="AW2193" s="144" t="s">
        <v>228</v>
      </c>
      <c r="AX2193" s="134" t="s">
        <v>198</v>
      </c>
      <c r="AY2193" s="134" t="s">
        <v>227</v>
      </c>
      <c r="AZ2193" s="134" t="s">
        <v>225</v>
      </c>
      <c r="BA2193" s="135">
        <v>0.5</v>
      </c>
      <c r="BB2193" s="145">
        <v>192370</v>
      </c>
    </row>
    <row r="2194" spans="48:54" x14ac:dyDescent="0.15">
      <c r="AV2194" s="143" t="s">
        <v>232</v>
      </c>
      <c r="AW2194" s="144" t="s">
        <v>228</v>
      </c>
      <c r="AX2194" s="134" t="s">
        <v>199</v>
      </c>
      <c r="AY2194" s="134" t="s">
        <v>227</v>
      </c>
      <c r="AZ2194" s="134" t="s">
        <v>207</v>
      </c>
      <c r="BA2194" s="135">
        <v>1</v>
      </c>
      <c r="BB2194" s="145">
        <v>178950</v>
      </c>
    </row>
    <row r="2195" spans="48:54" x14ac:dyDescent="0.15">
      <c r="AV2195" s="143" t="s">
        <v>232</v>
      </c>
      <c r="AW2195" s="144" t="s">
        <v>228</v>
      </c>
      <c r="AX2195" s="134" t="s">
        <v>199</v>
      </c>
      <c r="AY2195" s="134" t="s">
        <v>227</v>
      </c>
      <c r="AZ2195" s="134" t="s">
        <v>207</v>
      </c>
      <c r="BA2195" s="135">
        <v>0.75</v>
      </c>
      <c r="BB2195" s="145">
        <v>170640</v>
      </c>
    </row>
    <row r="2196" spans="48:54" x14ac:dyDescent="0.15">
      <c r="AV2196" s="143" t="s">
        <v>232</v>
      </c>
      <c r="AW2196" s="144" t="s">
        <v>228</v>
      </c>
      <c r="AX2196" s="134" t="s">
        <v>199</v>
      </c>
      <c r="AY2196" s="134" t="s">
        <v>227</v>
      </c>
      <c r="AZ2196" s="134" t="s">
        <v>207</v>
      </c>
      <c r="BA2196" s="135">
        <v>0.5</v>
      </c>
      <c r="BB2196" s="145">
        <v>167220</v>
      </c>
    </row>
    <row r="2197" spans="48:54" x14ac:dyDescent="0.15">
      <c r="AV2197" s="143" t="s">
        <v>232</v>
      </c>
      <c r="AW2197" s="144" t="s">
        <v>228</v>
      </c>
      <c r="AX2197" s="134" t="s">
        <v>199</v>
      </c>
      <c r="AY2197" s="134" t="s">
        <v>227</v>
      </c>
      <c r="AZ2197" s="134" t="s">
        <v>225</v>
      </c>
      <c r="BA2197" s="135">
        <v>1</v>
      </c>
      <c r="BB2197" s="145">
        <v>214740</v>
      </c>
    </row>
    <row r="2198" spans="48:54" x14ac:dyDescent="0.15">
      <c r="AV2198" s="143" t="s">
        <v>232</v>
      </c>
      <c r="AW2198" s="144" t="s">
        <v>228</v>
      </c>
      <c r="AX2198" s="134" t="s">
        <v>199</v>
      </c>
      <c r="AY2198" s="134" t="s">
        <v>227</v>
      </c>
      <c r="AZ2198" s="134" t="s">
        <v>225</v>
      </c>
      <c r="BA2198" s="135">
        <v>0.75</v>
      </c>
      <c r="BB2198" s="145">
        <v>204770</v>
      </c>
    </row>
    <row r="2199" spans="48:54" x14ac:dyDescent="0.15">
      <c r="AV2199" s="143" t="s">
        <v>232</v>
      </c>
      <c r="AW2199" s="144" t="s">
        <v>228</v>
      </c>
      <c r="AX2199" s="134" t="s">
        <v>199</v>
      </c>
      <c r="AY2199" s="134" t="s">
        <v>227</v>
      </c>
      <c r="AZ2199" s="134" t="s">
        <v>225</v>
      </c>
      <c r="BA2199" s="135">
        <v>0.5</v>
      </c>
      <c r="BB2199" s="145">
        <v>200660</v>
      </c>
    </row>
    <row r="2200" spans="48:54" x14ac:dyDescent="0.15">
      <c r="AV2200" s="143" t="s">
        <v>232</v>
      </c>
      <c r="AW2200" s="144" t="s">
        <v>228</v>
      </c>
      <c r="AX2200" s="134" t="s">
        <v>200</v>
      </c>
      <c r="AY2200" s="134" t="s">
        <v>227</v>
      </c>
      <c r="AZ2200" s="134" t="s">
        <v>207</v>
      </c>
      <c r="BA2200" s="135">
        <v>1</v>
      </c>
      <c r="BB2200" s="145">
        <v>243870</v>
      </c>
    </row>
    <row r="2201" spans="48:54" x14ac:dyDescent="0.15">
      <c r="AV2201" s="143" t="s">
        <v>232</v>
      </c>
      <c r="AW2201" s="144" t="s">
        <v>228</v>
      </c>
      <c r="AX2201" s="134" t="s">
        <v>200</v>
      </c>
      <c r="AY2201" s="134" t="s">
        <v>227</v>
      </c>
      <c r="AZ2201" s="134" t="s">
        <v>207</v>
      </c>
      <c r="BA2201" s="135">
        <v>0.75</v>
      </c>
      <c r="BB2201" s="145">
        <v>229250</v>
      </c>
    </row>
    <row r="2202" spans="48:54" x14ac:dyDescent="0.15">
      <c r="AV2202" s="143" t="s">
        <v>232</v>
      </c>
      <c r="AW2202" s="144" t="s">
        <v>228</v>
      </c>
      <c r="AX2202" s="134" t="s">
        <v>200</v>
      </c>
      <c r="AY2202" s="134" t="s">
        <v>227</v>
      </c>
      <c r="AZ2202" s="134" t="s">
        <v>207</v>
      </c>
      <c r="BA2202" s="135">
        <v>0.5</v>
      </c>
      <c r="BB2202" s="145">
        <v>219780</v>
      </c>
    </row>
    <row r="2203" spans="48:54" x14ac:dyDescent="0.15">
      <c r="AV2203" s="143" t="s">
        <v>232</v>
      </c>
      <c r="AW2203" s="144" t="s">
        <v>228</v>
      </c>
      <c r="AX2203" s="134" t="s">
        <v>200</v>
      </c>
      <c r="AY2203" s="134" t="s">
        <v>227</v>
      </c>
      <c r="AZ2203" s="134" t="s">
        <v>225</v>
      </c>
      <c r="BA2203" s="135">
        <v>1</v>
      </c>
      <c r="BB2203" s="145">
        <v>292630</v>
      </c>
    </row>
    <row r="2204" spans="48:54" x14ac:dyDescent="0.15">
      <c r="AV2204" s="143" t="s">
        <v>232</v>
      </c>
      <c r="AW2204" s="144" t="s">
        <v>228</v>
      </c>
      <c r="AX2204" s="134" t="s">
        <v>200</v>
      </c>
      <c r="AY2204" s="134" t="s">
        <v>227</v>
      </c>
      <c r="AZ2204" s="134" t="s">
        <v>225</v>
      </c>
      <c r="BA2204" s="135">
        <v>0.75</v>
      </c>
      <c r="BB2204" s="145">
        <v>275100</v>
      </c>
    </row>
    <row r="2205" spans="48:54" x14ac:dyDescent="0.15">
      <c r="AV2205" s="143" t="s">
        <v>232</v>
      </c>
      <c r="AW2205" s="144" t="s">
        <v>228</v>
      </c>
      <c r="AX2205" s="134" t="s">
        <v>200</v>
      </c>
      <c r="AY2205" s="134" t="s">
        <v>227</v>
      </c>
      <c r="AZ2205" s="134" t="s">
        <v>225</v>
      </c>
      <c r="BA2205" s="135">
        <v>0.5</v>
      </c>
      <c r="BB2205" s="145">
        <v>263730</v>
      </c>
    </row>
    <row r="2206" spans="48:54" x14ac:dyDescent="0.15">
      <c r="AV2206" s="143" t="s">
        <v>232</v>
      </c>
      <c r="AW2206" s="144" t="s">
        <v>228</v>
      </c>
      <c r="AX2206" s="134" t="s">
        <v>201</v>
      </c>
      <c r="AY2206" s="134" t="s">
        <v>227</v>
      </c>
      <c r="AZ2206" s="134" t="s">
        <v>207</v>
      </c>
      <c r="BA2206" s="135">
        <v>1</v>
      </c>
      <c r="BB2206" s="145">
        <v>331330</v>
      </c>
    </row>
    <row r="2207" spans="48:54" x14ac:dyDescent="0.15">
      <c r="AV2207" s="143" t="s">
        <v>232</v>
      </c>
      <c r="AW2207" s="144" t="s">
        <v>228</v>
      </c>
      <c r="AX2207" s="134" t="s">
        <v>201</v>
      </c>
      <c r="AY2207" s="134" t="s">
        <v>227</v>
      </c>
      <c r="AZ2207" s="134" t="s">
        <v>207</v>
      </c>
      <c r="BA2207" s="135">
        <v>0.75</v>
      </c>
      <c r="BB2207" s="145">
        <v>307920</v>
      </c>
    </row>
    <row r="2208" spans="48:54" x14ac:dyDescent="0.15">
      <c r="AV2208" s="143" t="s">
        <v>232</v>
      </c>
      <c r="AW2208" s="144" t="s">
        <v>228</v>
      </c>
      <c r="AX2208" s="134" t="s">
        <v>201</v>
      </c>
      <c r="AY2208" s="134" t="s">
        <v>227</v>
      </c>
      <c r="AZ2208" s="134" t="s">
        <v>207</v>
      </c>
      <c r="BA2208" s="135">
        <v>0.5</v>
      </c>
      <c r="BB2208" s="145">
        <v>289810</v>
      </c>
    </row>
    <row r="2209" spans="48:54" x14ac:dyDescent="0.15">
      <c r="AV2209" s="143" t="s">
        <v>232</v>
      </c>
      <c r="AW2209" s="144" t="s">
        <v>228</v>
      </c>
      <c r="AX2209" s="134" t="s">
        <v>201</v>
      </c>
      <c r="AY2209" s="134" t="s">
        <v>227</v>
      </c>
      <c r="AZ2209" s="134" t="s">
        <v>225</v>
      </c>
      <c r="BA2209" s="135">
        <v>1</v>
      </c>
      <c r="BB2209" s="145">
        <v>397590</v>
      </c>
    </row>
    <row r="2210" spans="48:54" x14ac:dyDescent="0.15">
      <c r="AV2210" s="143" t="s">
        <v>232</v>
      </c>
      <c r="AW2210" s="144" t="s">
        <v>228</v>
      </c>
      <c r="AX2210" s="134" t="s">
        <v>201</v>
      </c>
      <c r="AY2210" s="134" t="s">
        <v>227</v>
      </c>
      <c r="AZ2210" s="134" t="s">
        <v>225</v>
      </c>
      <c r="BA2210" s="135">
        <v>0.75</v>
      </c>
      <c r="BB2210" s="145">
        <v>369500</v>
      </c>
    </row>
    <row r="2211" spans="48:54" x14ac:dyDescent="0.15">
      <c r="AV2211" s="143" t="s">
        <v>232</v>
      </c>
      <c r="AW2211" s="144" t="s">
        <v>228</v>
      </c>
      <c r="AX2211" s="134" t="s">
        <v>201</v>
      </c>
      <c r="AY2211" s="134" t="s">
        <v>227</v>
      </c>
      <c r="AZ2211" s="134" t="s">
        <v>225</v>
      </c>
      <c r="BA2211" s="135">
        <v>0.5</v>
      </c>
      <c r="BB2211" s="145">
        <v>347770</v>
      </c>
    </row>
    <row r="2212" spans="48:54" x14ac:dyDescent="0.15">
      <c r="AV2212" s="143" t="s">
        <v>232</v>
      </c>
      <c r="AW2212" s="144" t="s">
        <v>145</v>
      </c>
      <c r="AX2212" s="134" t="s">
        <v>198</v>
      </c>
      <c r="AY2212" s="134" t="s">
        <v>227</v>
      </c>
      <c r="AZ2212" s="134" t="s">
        <v>207</v>
      </c>
      <c r="BA2212" s="135">
        <v>1</v>
      </c>
      <c r="BB2212" s="145">
        <v>116810</v>
      </c>
    </row>
    <row r="2213" spans="48:54" x14ac:dyDescent="0.15">
      <c r="AV2213" s="143" t="s">
        <v>232</v>
      </c>
      <c r="AW2213" s="144" t="s">
        <v>145</v>
      </c>
      <c r="AX2213" s="134" t="s">
        <v>198</v>
      </c>
      <c r="AY2213" s="134" t="s">
        <v>227</v>
      </c>
      <c r="AZ2213" s="134" t="s">
        <v>207</v>
      </c>
      <c r="BA2213" s="135">
        <v>0.75</v>
      </c>
      <c r="BB2213" s="145">
        <v>111290</v>
      </c>
    </row>
    <row r="2214" spans="48:54" x14ac:dyDescent="0.15">
      <c r="AV2214" s="143" t="s">
        <v>232</v>
      </c>
      <c r="AW2214" s="144" t="s">
        <v>145</v>
      </c>
      <c r="AX2214" s="134" t="s">
        <v>198</v>
      </c>
      <c r="AY2214" s="134" t="s">
        <v>227</v>
      </c>
      <c r="AZ2214" s="134" t="s">
        <v>207</v>
      </c>
      <c r="BA2214" s="135">
        <v>0.5</v>
      </c>
      <c r="BB2214" s="145">
        <v>107730</v>
      </c>
    </row>
    <row r="2215" spans="48:54" x14ac:dyDescent="0.15">
      <c r="AV2215" s="143" t="s">
        <v>232</v>
      </c>
      <c r="AW2215" s="144" t="s">
        <v>145</v>
      </c>
      <c r="AX2215" s="134" t="s">
        <v>198</v>
      </c>
      <c r="AY2215" s="134" t="s">
        <v>227</v>
      </c>
      <c r="AZ2215" s="134" t="s">
        <v>225</v>
      </c>
      <c r="BA2215" s="135">
        <v>1</v>
      </c>
      <c r="BB2215" s="145">
        <v>140160</v>
      </c>
    </row>
    <row r="2216" spans="48:54" x14ac:dyDescent="0.15">
      <c r="AV2216" s="143" t="s">
        <v>232</v>
      </c>
      <c r="AW2216" s="144" t="s">
        <v>145</v>
      </c>
      <c r="AX2216" s="134" t="s">
        <v>198</v>
      </c>
      <c r="AY2216" s="134" t="s">
        <v>227</v>
      </c>
      <c r="AZ2216" s="134" t="s">
        <v>225</v>
      </c>
      <c r="BA2216" s="135">
        <v>0.75</v>
      </c>
      <c r="BB2216" s="145">
        <v>133540</v>
      </c>
    </row>
    <row r="2217" spans="48:54" x14ac:dyDescent="0.15">
      <c r="AV2217" s="143" t="s">
        <v>232</v>
      </c>
      <c r="AW2217" s="144" t="s">
        <v>145</v>
      </c>
      <c r="AX2217" s="134" t="s">
        <v>198</v>
      </c>
      <c r="AY2217" s="134" t="s">
        <v>227</v>
      </c>
      <c r="AZ2217" s="134" t="s">
        <v>225</v>
      </c>
      <c r="BA2217" s="135">
        <v>0.5</v>
      </c>
      <c r="BB2217" s="145">
        <v>129280</v>
      </c>
    </row>
    <row r="2218" spans="48:54" x14ac:dyDescent="0.15">
      <c r="AV2218" s="143" t="s">
        <v>232</v>
      </c>
      <c r="AW2218" s="144" t="s">
        <v>145</v>
      </c>
      <c r="AX2218" s="134" t="s">
        <v>199</v>
      </c>
      <c r="AY2218" s="134" t="s">
        <v>227</v>
      </c>
      <c r="AZ2218" s="134" t="s">
        <v>207</v>
      </c>
      <c r="BA2218" s="135">
        <v>1</v>
      </c>
      <c r="BB2218" s="145">
        <v>125430</v>
      </c>
    </row>
    <row r="2219" spans="48:54" x14ac:dyDescent="0.15">
      <c r="AV2219" s="143" t="s">
        <v>232</v>
      </c>
      <c r="AW2219" s="144" t="s">
        <v>145</v>
      </c>
      <c r="AX2219" s="134" t="s">
        <v>199</v>
      </c>
      <c r="AY2219" s="134" t="s">
        <v>227</v>
      </c>
      <c r="AZ2219" s="134" t="s">
        <v>207</v>
      </c>
      <c r="BA2219" s="135">
        <v>0.75</v>
      </c>
      <c r="BB2219" s="145">
        <v>119120</v>
      </c>
    </row>
    <row r="2220" spans="48:54" x14ac:dyDescent="0.15">
      <c r="AV2220" s="143" t="s">
        <v>232</v>
      </c>
      <c r="AW2220" s="144" t="s">
        <v>145</v>
      </c>
      <c r="AX2220" s="134" t="s">
        <v>199</v>
      </c>
      <c r="AY2220" s="134" t="s">
        <v>227</v>
      </c>
      <c r="AZ2220" s="134" t="s">
        <v>207</v>
      </c>
      <c r="BA2220" s="135">
        <v>0.5</v>
      </c>
      <c r="BB2220" s="145">
        <v>114650</v>
      </c>
    </row>
    <row r="2221" spans="48:54" x14ac:dyDescent="0.15">
      <c r="AV2221" s="143" t="s">
        <v>232</v>
      </c>
      <c r="AW2221" s="144" t="s">
        <v>145</v>
      </c>
      <c r="AX2221" s="134" t="s">
        <v>199</v>
      </c>
      <c r="AY2221" s="134" t="s">
        <v>227</v>
      </c>
      <c r="AZ2221" s="134" t="s">
        <v>225</v>
      </c>
      <c r="BA2221" s="135">
        <v>1</v>
      </c>
      <c r="BB2221" s="145">
        <v>150530</v>
      </c>
    </row>
    <row r="2222" spans="48:54" x14ac:dyDescent="0.15">
      <c r="AV2222" s="143" t="s">
        <v>232</v>
      </c>
      <c r="AW2222" s="144" t="s">
        <v>145</v>
      </c>
      <c r="AX2222" s="134" t="s">
        <v>199</v>
      </c>
      <c r="AY2222" s="134" t="s">
        <v>227</v>
      </c>
      <c r="AZ2222" s="134" t="s">
        <v>225</v>
      </c>
      <c r="BA2222" s="135">
        <v>0.75</v>
      </c>
      <c r="BB2222" s="145">
        <v>142950</v>
      </c>
    </row>
    <row r="2223" spans="48:54" x14ac:dyDescent="0.15">
      <c r="AV2223" s="143" t="s">
        <v>232</v>
      </c>
      <c r="AW2223" s="144" t="s">
        <v>145</v>
      </c>
      <c r="AX2223" s="134" t="s">
        <v>199</v>
      </c>
      <c r="AY2223" s="134" t="s">
        <v>227</v>
      </c>
      <c r="AZ2223" s="134" t="s">
        <v>225</v>
      </c>
      <c r="BA2223" s="135">
        <v>0.5</v>
      </c>
      <c r="BB2223" s="145">
        <v>137570</v>
      </c>
    </row>
    <row r="2224" spans="48:54" x14ac:dyDescent="0.15">
      <c r="AV2224" s="143" t="s">
        <v>232</v>
      </c>
      <c r="AW2224" s="144" t="s">
        <v>145</v>
      </c>
      <c r="AX2224" s="134" t="s">
        <v>200</v>
      </c>
      <c r="AY2224" s="134" t="s">
        <v>227</v>
      </c>
      <c r="AZ2224" s="134" t="s">
        <v>207</v>
      </c>
      <c r="BA2224" s="135">
        <v>1</v>
      </c>
      <c r="BB2224" s="145">
        <v>190350</v>
      </c>
    </row>
    <row r="2225" spans="48:54" x14ac:dyDescent="0.15">
      <c r="AV2225" s="143" t="s">
        <v>232</v>
      </c>
      <c r="AW2225" s="144" t="s">
        <v>145</v>
      </c>
      <c r="AX2225" s="134" t="s">
        <v>200</v>
      </c>
      <c r="AY2225" s="134" t="s">
        <v>227</v>
      </c>
      <c r="AZ2225" s="134" t="s">
        <v>207</v>
      </c>
      <c r="BA2225" s="135">
        <v>0.75</v>
      </c>
      <c r="BB2225" s="145">
        <v>177710</v>
      </c>
    </row>
    <row r="2226" spans="48:54" x14ac:dyDescent="0.15">
      <c r="AV2226" s="143" t="s">
        <v>232</v>
      </c>
      <c r="AW2226" s="144" t="s">
        <v>145</v>
      </c>
      <c r="AX2226" s="134" t="s">
        <v>200</v>
      </c>
      <c r="AY2226" s="134" t="s">
        <v>227</v>
      </c>
      <c r="AZ2226" s="134" t="s">
        <v>207</v>
      </c>
      <c r="BA2226" s="135">
        <v>0.5</v>
      </c>
      <c r="BB2226" s="145">
        <v>167210</v>
      </c>
    </row>
    <row r="2227" spans="48:54" x14ac:dyDescent="0.15">
      <c r="AV2227" s="143" t="s">
        <v>232</v>
      </c>
      <c r="AW2227" s="144" t="s">
        <v>145</v>
      </c>
      <c r="AX2227" s="134" t="s">
        <v>200</v>
      </c>
      <c r="AY2227" s="134" t="s">
        <v>227</v>
      </c>
      <c r="AZ2227" s="134" t="s">
        <v>225</v>
      </c>
      <c r="BA2227" s="135">
        <v>1</v>
      </c>
      <c r="BB2227" s="145">
        <v>228420</v>
      </c>
    </row>
    <row r="2228" spans="48:54" x14ac:dyDescent="0.15">
      <c r="AV2228" s="143" t="s">
        <v>232</v>
      </c>
      <c r="AW2228" s="144" t="s">
        <v>145</v>
      </c>
      <c r="AX2228" s="134" t="s">
        <v>200</v>
      </c>
      <c r="AY2228" s="134" t="s">
        <v>227</v>
      </c>
      <c r="AZ2228" s="134" t="s">
        <v>225</v>
      </c>
      <c r="BA2228" s="135">
        <v>0.75</v>
      </c>
      <c r="BB2228" s="145">
        <v>213260</v>
      </c>
    </row>
    <row r="2229" spans="48:54" x14ac:dyDescent="0.15">
      <c r="AV2229" s="143" t="s">
        <v>232</v>
      </c>
      <c r="AW2229" s="144" t="s">
        <v>145</v>
      </c>
      <c r="AX2229" s="134" t="s">
        <v>200</v>
      </c>
      <c r="AY2229" s="134" t="s">
        <v>227</v>
      </c>
      <c r="AZ2229" s="134" t="s">
        <v>225</v>
      </c>
      <c r="BA2229" s="135">
        <v>0.5</v>
      </c>
      <c r="BB2229" s="145">
        <v>200650</v>
      </c>
    </row>
    <row r="2230" spans="48:54" x14ac:dyDescent="0.15">
      <c r="AV2230" s="143" t="s">
        <v>232</v>
      </c>
      <c r="AW2230" s="144" t="s">
        <v>145</v>
      </c>
      <c r="AX2230" s="134" t="s">
        <v>201</v>
      </c>
      <c r="AY2230" s="134" t="s">
        <v>227</v>
      </c>
      <c r="AZ2230" s="134" t="s">
        <v>207</v>
      </c>
      <c r="BA2230" s="135">
        <v>1</v>
      </c>
      <c r="BB2230" s="145">
        <v>277820</v>
      </c>
    </row>
    <row r="2231" spans="48:54" x14ac:dyDescent="0.15">
      <c r="AV2231" s="143" t="s">
        <v>232</v>
      </c>
      <c r="AW2231" s="144" t="s">
        <v>145</v>
      </c>
      <c r="AX2231" s="134" t="s">
        <v>201</v>
      </c>
      <c r="AY2231" s="134" t="s">
        <v>227</v>
      </c>
      <c r="AZ2231" s="134" t="s">
        <v>207</v>
      </c>
      <c r="BA2231" s="135">
        <v>0.75</v>
      </c>
      <c r="BB2231" s="145">
        <v>256390</v>
      </c>
    </row>
    <row r="2232" spans="48:54" x14ac:dyDescent="0.15">
      <c r="AV2232" s="143" t="s">
        <v>232</v>
      </c>
      <c r="AW2232" s="144" t="s">
        <v>145</v>
      </c>
      <c r="AX2232" s="134" t="s">
        <v>201</v>
      </c>
      <c r="AY2232" s="134" t="s">
        <v>227</v>
      </c>
      <c r="AZ2232" s="134" t="s">
        <v>207</v>
      </c>
      <c r="BA2232" s="135">
        <v>0.5</v>
      </c>
      <c r="BB2232" s="145">
        <v>237250</v>
      </c>
    </row>
    <row r="2233" spans="48:54" x14ac:dyDescent="0.15">
      <c r="AV2233" s="143" t="s">
        <v>232</v>
      </c>
      <c r="AW2233" s="144" t="s">
        <v>145</v>
      </c>
      <c r="AX2233" s="134" t="s">
        <v>201</v>
      </c>
      <c r="AY2233" s="134" t="s">
        <v>227</v>
      </c>
      <c r="AZ2233" s="134" t="s">
        <v>225</v>
      </c>
      <c r="BA2233" s="135">
        <v>1</v>
      </c>
      <c r="BB2233" s="145">
        <v>333380</v>
      </c>
    </row>
    <row r="2234" spans="48:54" x14ac:dyDescent="0.15">
      <c r="AV2234" s="143" t="s">
        <v>232</v>
      </c>
      <c r="AW2234" s="144" t="s">
        <v>145</v>
      </c>
      <c r="AX2234" s="134" t="s">
        <v>201</v>
      </c>
      <c r="AY2234" s="134" t="s">
        <v>227</v>
      </c>
      <c r="AZ2234" s="134" t="s">
        <v>225</v>
      </c>
      <c r="BA2234" s="135">
        <v>0.75</v>
      </c>
      <c r="BB2234" s="145">
        <v>307670</v>
      </c>
    </row>
    <row r="2235" spans="48:54" x14ac:dyDescent="0.15">
      <c r="AV2235" s="143" t="s">
        <v>232</v>
      </c>
      <c r="AW2235" s="144" t="s">
        <v>145</v>
      </c>
      <c r="AX2235" s="134" t="s">
        <v>201</v>
      </c>
      <c r="AY2235" s="134" t="s">
        <v>227</v>
      </c>
      <c r="AZ2235" s="134" t="s">
        <v>225</v>
      </c>
      <c r="BA2235" s="135">
        <v>0.5</v>
      </c>
      <c r="BB2235" s="145">
        <v>284690</v>
      </c>
    </row>
    <row r="2236" spans="48:54" x14ac:dyDescent="0.15">
      <c r="AV2236" s="143" t="s">
        <v>232</v>
      </c>
      <c r="AW2236" s="144" t="s">
        <v>146</v>
      </c>
      <c r="AX2236" s="134" t="s">
        <v>198</v>
      </c>
      <c r="AY2236" s="134" t="s">
        <v>227</v>
      </c>
      <c r="AZ2236" s="134" t="s">
        <v>207</v>
      </c>
      <c r="BA2236" s="135">
        <v>1</v>
      </c>
      <c r="BB2236" s="145">
        <v>104250</v>
      </c>
    </row>
    <row r="2237" spans="48:54" x14ac:dyDescent="0.15">
      <c r="AV2237" s="143" t="s">
        <v>232</v>
      </c>
      <c r="AW2237" s="144" t="s">
        <v>146</v>
      </c>
      <c r="AX2237" s="134" t="s">
        <v>198</v>
      </c>
      <c r="AY2237" s="134" t="s">
        <v>227</v>
      </c>
      <c r="AZ2237" s="134" t="s">
        <v>207</v>
      </c>
      <c r="BA2237" s="135">
        <v>0.75</v>
      </c>
      <c r="BB2237" s="145">
        <v>102960</v>
      </c>
    </row>
    <row r="2238" spans="48:54" x14ac:dyDescent="0.15">
      <c r="AV2238" s="143" t="s">
        <v>232</v>
      </c>
      <c r="AW2238" s="144" t="s">
        <v>146</v>
      </c>
      <c r="AX2238" s="134" t="s">
        <v>198</v>
      </c>
      <c r="AY2238" s="134" t="s">
        <v>227</v>
      </c>
      <c r="AZ2238" s="134" t="s">
        <v>207</v>
      </c>
      <c r="BA2238" s="135">
        <v>0.5</v>
      </c>
      <c r="BB2238" s="145">
        <v>99610</v>
      </c>
    </row>
    <row r="2239" spans="48:54" x14ac:dyDescent="0.15">
      <c r="AV2239" s="143" t="s">
        <v>232</v>
      </c>
      <c r="AW2239" s="144" t="s">
        <v>146</v>
      </c>
      <c r="AX2239" s="134" t="s">
        <v>198</v>
      </c>
      <c r="AY2239" s="134" t="s">
        <v>227</v>
      </c>
      <c r="AZ2239" s="134" t="s">
        <v>225</v>
      </c>
      <c r="BA2239" s="135">
        <v>1</v>
      </c>
      <c r="BB2239" s="145">
        <v>125090</v>
      </c>
    </row>
    <row r="2240" spans="48:54" x14ac:dyDescent="0.15">
      <c r="AV2240" s="143" t="s">
        <v>232</v>
      </c>
      <c r="AW2240" s="144" t="s">
        <v>146</v>
      </c>
      <c r="AX2240" s="134" t="s">
        <v>198</v>
      </c>
      <c r="AY2240" s="134" t="s">
        <v>227</v>
      </c>
      <c r="AZ2240" s="134" t="s">
        <v>225</v>
      </c>
      <c r="BA2240" s="135">
        <v>0.75</v>
      </c>
      <c r="BB2240" s="145">
        <v>123560</v>
      </c>
    </row>
    <row r="2241" spans="48:54" x14ac:dyDescent="0.15">
      <c r="AV2241" s="143" t="s">
        <v>232</v>
      </c>
      <c r="AW2241" s="144" t="s">
        <v>146</v>
      </c>
      <c r="AX2241" s="134" t="s">
        <v>198</v>
      </c>
      <c r="AY2241" s="134" t="s">
        <v>227</v>
      </c>
      <c r="AZ2241" s="134" t="s">
        <v>225</v>
      </c>
      <c r="BA2241" s="135">
        <v>0.5</v>
      </c>
      <c r="BB2241" s="145">
        <v>119530</v>
      </c>
    </row>
    <row r="2242" spans="48:54" x14ac:dyDescent="0.15">
      <c r="AV2242" s="143" t="s">
        <v>232</v>
      </c>
      <c r="AW2242" s="144" t="s">
        <v>146</v>
      </c>
      <c r="AX2242" s="134" t="s">
        <v>199</v>
      </c>
      <c r="AY2242" s="134" t="s">
        <v>227</v>
      </c>
      <c r="AZ2242" s="134" t="s">
        <v>207</v>
      </c>
      <c r="BA2242" s="135">
        <v>1</v>
      </c>
      <c r="BB2242" s="145">
        <v>112880</v>
      </c>
    </row>
    <row r="2243" spans="48:54" x14ac:dyDescent="0.15">
      <c r="AV2243" s="143" t="s">
        <v>232</v>
      </c>
      <c r="AW2243" s="144" t="s">
        <v>146</v>
      </c>
      <c r="AX2243" s="134" t="s">
        <v>199</v>
      </c>
      <c r="AY2243" s="134" t="s">
        <v>227</v>
      </c>
      <c r="AZ2243" s="134" t="s">
        <v>207</v>
      </c>
      <c r="BA2243" s="135">
        <v>0.75</v>
      </c>
      <c r="BB2243" s="145">
        <v>110790</v>
      </c>
    </row>
    <row r="2244" spans="48:54" x14ac:dyDescent="0.15">
      <c r="AV2244" s="143" t="s">
        <v>232</v>
      </c>
      <c r="AW2244" s="144" t="s">
        <v>146</v>
      </c>
      <c r="AX2244" s="134" t="s">
        <v>199</v>
      </c>
      <c r="AY2244" s="134" t="s">
        <v>227</v>
      </c>
      <c r="AZ2244" s="134" t="s">
        <v>207</v>
      </c>
      <c r="BA2244" s="135">
        <v>0.5</v>
      </c>
      <c r="BB2244" s="145">
        <v>106530</v>
      </c>
    </row>
    <row r="2245" spans="48:54" x14ac:dyDescent="0.15">
      <c r="AV2245" s="143" t="s">
        <v>232</v>
      </c>
      <c r="AW2245" s="144" t="s">
        <v>146</v>
      </c>
      <c r="AX2245" s="134" t="s">
        <v>199</v>
      </c>
      <c r="AY2245" s="134" t="s">
        <v>227</v>
      </c>
      <c r="AZ2245" s="134" t="s">
        <v>225</v>
      </c>
      <c r="BA2245" s="135">
        <v>1</v>
      </c>
      <c r="BB2245" s="145">
        <v>135460</v>
      </c>
    </row>
    <row r="2246" spans="48:54" x14ac:dyDescent="0.15">
      <c r="AV2246" s="143" t="s">
        <v>232</v>
      </c>
      <c r="AW2246" s="144" t="s">
        <v>146</v>
      </c>
      <c r="AX2246" s="134" t="s">
        <v>199</v>
      </c>
      <c r="AY2246" s="134" t="s">
        <v>227</v>
      </c>
      <c r="AZ2246" s="134" t="s">
        <v>225</v>
      </c>
      <c r="BA2246" s="135">
        <v>0.75</v>
      </c>
      <c r="BB2246" s="145">
        <v>132950</v>
      </c>
    </row>
    <row r="2247" spans="48:54" x14ac:dyDescent="0.15">
      <c r="AV2247" s="143" t="s">
        <v>232</v>
      </c>
      <c r="AW2247" s="144" t="s">
        <v>146</v>
      </c>
      <c r="AX2247" s="134" t="s">
        <v>199</v>
      </c>
      <c r="AY2247" s="134" t="s">
        <v>227</v>
      </c>
      <c r="AZ2247" s="134" t="s">
        <v>225</v>
      </c>
      <c r="BA2247" s="135">
        <v>0.5</v>
      </c>
      <c r="BB2247" s="145">
        <v>127830</v>
      </c>
    </row>
    <row r="2248" spans="48:54" x14ac:dyDescent="0.15">
      <c r="AV2248" s="143" t="s">
        <v>232</v>
      </c>
      <c r="AW2248" s="144" t="s">
        <v>146</v>
      </c>
      <c r="AX2248" s="134" t="s">
        <v>200</v>
      </c>
      <c r="AY2248" s="134" t="s">
        <v>227</v>
      </c>
      <c r="AZ2248" s="134" t="s">
        <v>207</v>
      </c>
      <c r="BA2248" s="135">
        <v>1</v>
      </c>
      <c r="BB2248" s="145">
        <v>177780</v>
      </c>
    </row>
    <row r="2249" spans="48:54" x14ac:dyDescent="0.15">
      <c r="AV2249" s="143" t="s">
        <v>232</v>
      </c>
      <c r="AW2249" s="144" t="s">
        <v>146</v>
      </c>
      <c r="AX2249" s="134" t="s">
        <v>200</v>
      </c>
      <c r="AY2249" s="134" t="s">
        <v>227</v>
      </c>
      <c r="AZ2249" s="134" t="s">
        <v>207</v>
      </c>
      <c r="BA2249" s="135">
        <v>0.75</v>
      </c>
      <c r="BB2249" s="145">
        <v>169400</v>
      </c>
    </row>
    <row r="2250" spans="48:54" x14ac:dyDescent="0.15">
      <c r="AV2250" s="143" t="s">
        <v>232</v>
      </c>
      <c r="AW2250" s="144" t="s">
        <v>146</v>
      </c>
      <c r="AX2250" s="134" t="s">
        <v>200</v>
      </c>
      <c r="AY2250" s="134" t="s">
        <v>227</v>
      </c>
      <c r="AZ2250" s="134" t="s">
        <v>207</v>
      </c>
      <c r="BA2250" s="135">
        <v>0.5</v>
      </c>
      <c r="BB2250" s="145">
        <v>159080</v>
      </c>
    </row>
    <row r="2251" spans="48:54" x14ac:dyDescent="0.15">
      <c r="AV2251" s="143" t="s">
        <v>232</v>
      </c>
      <c r="AW2251" s="144" t="s">
        <v>146</v>
      </c>
      <c r="AX2251" s="134" t="s">
        <v>200</v>
      </c>
      <c r="AY2251" s="134" t="s">
        <v>227</v>
      </c>
      <c r="AZ2251" s="134" t="s">
        <v>225</v>
      </c>
      <c r="BA2251" s="135">
        <v>1</v>
      </c>
      <c r="BB2251" s="145">
        <v>213340</v>
      </c>
    </row>
    <row r="2252" spans="48:54" x14ac:dyDescent="0.15">
      <c r="AV2252" s="143" t="s">
        <v>232</v>
      </c>
      <c r="AW2252" s="144" t="s">
        <v>146</v>
      </c>
      <c r="AX2252" s="134" t="s">
        <v>200</v>
      </c>
      <c r="AY2252" s="134" t="s">
        <v>227</v>
      </c>
      <c r="AZ2252" s="134" t="s">
        <v>225</v>
      </c>
      <c r="BA2252" s="135">
        <v>0.75</v>
      </c>
      <c r="BB2252" s="145">
        <v>203280</v>
      </c>
    </row>
    <row r="2253" spans="48:54" x14ac:dyDescent="0.15">
      <c r="AV2253" s="143" t="s">
        <v>232</v>
      </c>
      <c r="AW2253" s="144" t="s">
        <v>146</v>
      </c>
      <c r="AX2253" s="134" t="s">
        <v>200</v>
      </c>
      <c r="AY2253" s="134" t="s">
        <v>227</v>
      </c>
      <c r="AZ2253" s="134" t="s">
        <v>225</v>
      </c>
      <c r="BA2253" s="135">
        <v>0.5</v>
      </c>
      <c r="BB2253" s="145">
        <v>190900</v>
      </c>
    </row>
    <row r="2254" spans="48:54" x14ac:dyDescent="0.15">
      <c r="AV2254" s="143" t="s">
        <v>232</v>
      </c>
      <c r="AW2254" s="144" t="s">
        <v>146</v>
      </c>
      <c r="AX2254" s="134" t="s">
        <v>201</v>
      </c>
      <c r="AY2254" s="134" t="s">
        <v>227</v>
      </c>
      <c r="AZ2254" s="134" t="s">
        <v>207</v>
      </c>
      <c r="BA2254" s="135">
        <v>1</v>
      </c>
      <c r="BB2254" s="145">
        <v>265260</v>
      </c>
    </row>
    <row r="2255" spans="48:54" x14ac:dyDescent="0.15">
      <c r="AV2255" s="143" t="s">
        <v>232</v>
      </c>
      <c r="AW2255" s="144" t="s">
        <v>146</v>
      </c>
      <c r="AX2255" s="134" t="s">
        <v>201</v>
      </c>
      <c r="AY2255" s="134" t="s">
        <v>227</v>
      </c>
      <c r="AZ2255" s="134" t="s">
        <v>207</v>
      </c>
      <c r="BA2255" s="135">
        <v>0.75</v>
      </c>
      <c r="BB2255" s="145">
        <v>248070</v>
      </c>
    </row>
    <row r="2256" spans="48:54" x14ac:dyDescent="0.15">
      <c r="AV2256" s="143" t="s">
        <v>232</v>
      </c>
      <c r="AW2256" s="144" t="s">
        <v>146</v>
      </c>
      <c r="AX2256" s="134" t="s">
        <v>201</v>
      </c>
      <c r="AY2256" s="134" t="s">
        <v>227</v>
      </c>
      <c r="AZ2256" s="134" t="s">
        <v>207</v>
      </c>
      <c r="BA2256" s="135">
        <v>0.5</v>
      </c>
      <c r="BB2256" s="145">
        <v>229120</v>
      </c>
    </row>
    <row r="2257" spans="48:54" x14ac:dyDescent="0.15">
      <c r="AV2257" s="143" t="s">
        <v>232</v>
      </c>
      <c r="AW2257" s="144" t="s">
        <v>146</v>
      </c>
      <c r="AX2257" s="134" t="s">
        <v>201</v>
      </c>
      <c r="AY2257" s="134" t="s">
        <v>227</v>
      </c>
      <c r="AZ2257" s="134" t="s">
        <v>225</v>
      </c>
      <c r="BA2257" s="135">
        <v>1</v>
      </c>
      <c r="BB2257" s="145">
        <v>318310</v>
      </c>
    </row>
    <row r="2258" spans="48:54" x14ac:dyDescent="0.15">
      <c r="AV2258" s="143" t="s">
        <v>232</v>
      </c>
      <c r="AW2258" s="144" t="s">
        <v>146</v>
      </c>
      <c r="AX2258" s="134" t="s">
        <v>201</v>
      </c>
      <c r="AY2258" s="134" t="s">
        <v>227</v>
      </c>
      <c r="AZ2258" s="134" t="s">
        <v>225</v>
      </c>
      <c r="BA2258" s="135">
        <v>0.75</v>
      </c>
      <c r="BB2258" s="145">
        <v>297680</v>
      </c>
    </row>
    <row r="2259" spans="48:54" x14ac:dyDescent="0.15">
      <c r="AV2259" s="143" t="s">
        <v>232</v>
      </c>
      <c r="AW2259" s="144" t="s">
        <v>146</v>
      </c>
      <c r="AX2259" s="134" t="s">
        <v>201</v>
      </c>
      <c r="AY2259" s="134" t="s">
        <v>227</v>
      </c>
      <c r="AZ2259" s="134" t="s">
        <v>225</v>
      </c>
      <c r="BA2259" s="135">
        <v>0.5</v>
      </c>
      <c r="BB2259" s="145">
        <v>274930</v>
      </c>
    </row>
    <row r="2260" spans="48:54" x14ac:dyDescent="0.15">
      <c r="AV2260" s="143" t="s">
        <v>232</v>
      </c>
      <c r="AW2260" s="144" t="s">
        <v>147</v>
      </c>
      <c r="AX2260" s="134" t="s">
        <v>198</v>
      </c>
      <c r="AY2260" s="134" t="s">
        <v>227</v>
      </c>
      <c r="AZ2260" s="134" t="s">
        <v>207</v>
      </c>
      <c r="BA2260" s="135">
        <v>1</v>
      </c>
      <c r="BB2260" s="145">
        <v>84360</v>
      </c>
    </row>
    <row r="2261" spans="48:54" x14ac:dyDescent="0.15">
      <c r="AV2261" s="143" t="s">
        <v>232</v>
      </c>
      <c r="AW2261" s="144" t="s">
        <v>147</v>
      </c>
      <c r="AX2261" s="134" t="s">
        <v>198</v>
      </c>
      <c r="AY2261" s="134" t="s">
        <v>227</v>
      </c>
      <c r="AZ2261" s="134" t="s">
        <v>207</v>
      </c>
      <c r="BA2261" s="135">
        <v>0.75</v>
      </c>
      <c r="BB2261" s="145">
        <v>81900</v>
      </c>
    </row>
    <row r="2262" spans="48:54" x14ac:dyDescent="0.15">
      <c r="AV2262" s="143" t="s">
        <v>232</v>
      </c>
      <c r="AW2262" s="144" t="s">
        <v>147</v>
      </c>
      <c r="AX2262" s="134" t="s">
        <v>198</v>
      </c>
      <c r="AY2262" s="134" t="s">
        <v>227</v>
      </c>
      <c r="AZ2262" s="134" t="s">
        <v>207</v>
      </c>
      <c r="BA2262" s="135">
        <v>0.5</v>
      </c>
      <c r="BB2262" s="145">
        <v>78770</v>
      </c>
    </row>
    <row r="2263" spans="48:54" x14ac:dyDescent="0.15">
      <c r="AV2263" s="143" t="s">
        <v>232</v>
      </c>
      <c r="AW2263" s="144" t="s">
        <v>147</v>
      </c>
      <c r="AX2263" s="134" t="s">
        <v>198</v>
      </c>
      <c r="AY2263" s="134" t="s">
        <v>227</v>
      </c>
      <c r="AZ2263" s="134" t="s">
        <v>225</v>
      </c>
      <c r="BA2263" s="135">
        <v>1</v>
      </c>
      <c r="BB2263" s="145">
        <v>101230</v>
      </c>
    </row>
    <row r="2264" spans="48:54" x14ac:dyDescent="0.15">
      <c r="AV2264" s="143" t="s">
        <v>232</v>
      </c>
      <c r="AW2264" s="144" t="s">
        <v>147</v>
      </c>
      <c r="AX2264" s="134" t="s">
        <v>198</v>
      </c>
      <c r="AY2264" s="134" t="s">
        <v>227</v>
      </c>
      <c r="AZ2264" s="134" t="s">
        <v>225</v>
      </c>
      <c r="BA2264" s="135">
        <v>0.75</v>
      </c>
      <c r="BB2264" s="145">
        <v>98270</v>
      </c>
    </row>
    <row r="2265" spans="48:54" x14ac:dyDescent="0.15">
      <c r="AV2265" s="143" t="s">
        <v>232</v>
      </c>
      <c r="AW2265" s="144" t="s">
        <v>147</v>
      </c>
      <c r="AX2265" s="134" t="s">
        <v>198</v>
      </c>
      <c r="AY2265" s="134" t="s">
        <v>227</v>
      </c>
      <c r="AZ2265" s="134" t="s">
        <v>225</v>
      </c>
      <c r="BA2265" s="135">
        <v>0.5</v>
      </c>
      <c r="BB2265" s="145">
        <v>94520</v>
      </c>
    </row>
    <row r="2266" spans="48:54" x14ac:dyDescent="0.15">
      <c r="AV2266" s="143" t="s">
        <v>232</v>
      </c>
      <c r="AW2266" s="144" t="s">
        <v>147</v>
      </c>
      <c r="AX2266" s="134" t="s">
        <v>199</v>
      </c>
      <c r="AY2266" s="134" t="s">
        <v>227</v>
      </c>
      <c r="AZ2266" s="134" t="s">
        <v>207</v>
      </c>
      <c r="BA2266" s="135">
        <v>1</v>
      </c>
      <c r="BB2266" s="145">
        <v>93000</v>
      </c>
    </row>
    <row r="2267" spans="48:54" x14ac:dyDescent="0.15">
      <c r="AV2267" s="143" t="s">
        <v>232</v>
      </c>
      <c r="AW2267" s="144" t="s">
        <v>147</v>
      </c>
      <c r="AX2267" s="134" t="s">
        <v>199</v>
      </c>
      <c r="AY2267" s="134" t="s">
        <v>227</v>
      </c>
      <c r="AZ2267" s="134" t="s">
        <v>207</v>
      </c>
      <c r="BA2267" s="135">
        <v>0.75</v>
      </c>
      <c r="BB2267" s="145">
        <v>89720</v>
      </c>
    </row>
    <row r="2268" spans="48:54" x14ac:dyDescent="0.15">
      <c r="AV2268" s="143" t="s">
        <v>232</v>
      </c>
      <c r="AW2268" s="144" t="s">
        <v>147</v>
      </c>
      <c r="AX2268" s="134" t="s">
        <v>199</v>
      </c>
      <c r="AY2268" s="134" t="s">
        <v>227</v>
      </c>
      <c r="AZ2268" s="134" t="s">
        <v>207</v>
      </c>
      <c r="BA2268" s="135">
        <v>0.5</v>
      </c>
      <c r="BB2268" s="145">
        <v>85690</v>
      </c>
    </row>
    <row r="2269" spans="48:54" x14ac:dyDescent="0.15">
      <c r="AV2269" s="143" t="s">
        <v>232</v>
      </c>
      <c r="AW2269" s="144" t="s">
        <v>147</v>
      </c>
      <c r="AX2269" s="134" t="s">
        <v>199</v>
      </c>
      <c r="AY2269" s="134" t="s">
        <v>227</v>
      </c>
      <c r="AZ2269" s="134" t="s">
        <v>225</v>
      </c>
      <c r="BA2269" s="135">
        <v>1</v>
      </c>
      <c r="BB2269" s="145">
        <v>111590</v>
      </c>
    </row>
    <row r="2270" spans="48:54" x14ac:dyDescent="0.15">
      <c r="AV2270" s="143" t="s">
        <v>232</v>
      </c>
      <c r="AW2270" s="144" t="s">
        <v>147</v>
      </c>
      <c r="AX2270" s="134" t="s">
        <v>199</v>
      </c>
      <c r="AY2270" s="134" t="s">
        <v>227</v>
      </c>
      <c r="AZ2270" s="134" t="s">
        <v>225</v>
      </c>
      <c r="BA2270" s="135">
        <v>0.75</v>
      </c>
      <c r="BB2270" s="145">
        <v>107660</v>
      </c>
    </row>
    <row r="2271" spans="48:54" x14ac:dyDescent="0.15">
      <c r="AV2271" s="143" t="s">
        <v>232</v>
      </c>
      <c r="AW2271" s="144" t="s">
        <v>147</v>
      </c>
      <c r="AX2271" s="134" t="s">
        <v>199</v>
      </c>
      <c r="AY2271" s="134" t="s">
        <v>227</v>
      </c>
      <c r="AZ2271" s="134" t="s">
        <v>225</v>
      </c>
      <c r="BA2271" s="135">
        <v>0.5</v>
      </c>
      <c r="BB2271" s="145">
        <v>102820</v>
      </c>
    </row>
    <row r="2272" spans="48:54" x14ac:dyDescent="0.15">
      <c r="AV2272" s="143" t="s">
        <v>232</v>
      </c>
      <c r="AW2272" s="144" t="s">
        <v>147</v>
      </c>
      <c r="AX2272" s="134" t="s">
        <v>200</v>
      </c>
      <c r="AY2272" s="134" t="s">
        <v>227</v>
      </c>
      <c r="AZ2272" s="134" t="s">
        <v>207</v>
      </c>
      <c r="BA2272" s="135">
        <v>1</v>
      </c>
      <c r="BB2272" s="145">
        <v>157910</v>
      </c>
    </row>
    <row r="2273" spans="48:54" x14ac:dyDescent="0.15">
      <c r="AV2273" s="143" t="s">
        <v>232</v>
      </c>
      <c r="AW2273" s="144" t="s">
        <v>147</v>
      </c>
      <c r="AX2273" s="134" t="s">
        <v>200</v>
      </c>
      <c r="AY2273" s="134" t="s">
        <v>227</v>
      </c>
      <c r="AZ2273" s="134" t="s">
        <v>207</v>
      </c>
      <c r="BA2273" s="135">
        <v>0.75</v>
      </c>
      <c r="BB2273" s="145">
        <v>148330</v>
      </c>
    </row>
    <row r="2274" spans="48:54" x14ac:dyDescent="0.15">
      <c r="AV2274" s="143" t="s">
        <v>232</v>
      </c>
      <c r="AW2274" s="144" t="s">
        <v>147</v>
      </c>
      <c r="AX2274" s="134" t="s">
        <v>200</v>
      </c>
      <c r="AY2274" s="134" t="s">
        <v>227</v>
      </c>
      <c r="AZ2274" s="134" t="s">
        <v>207</v>
      </c>
      <c r="BA2274" s="135">
        <v>0.5</v>
      </c>
      <c r="BB2274" s="145">
        <v>138240</v>
      </c>
    </row>
    <row r="2275" spans="48:54" x14ac:dyDescent="0.15">
      <c r="AV2275" s="143" t="s">
        <v>232</v>
      </c>
      <c r="AW2275" s="144" t="s">
        <v>147</v>
      </c>
      <c r="AX2275" s="134" t="s">
        <v>200</v>
      </c>
      <c r="AY2275" s="134" t="s">
        <v>227</v>
      </c>
      <c r="AZ2275" s="134" t="s">
        <v>225</v>
      </c>
      <c r="BA2275" s="135">
        <v>1</v>
      </c>
      <c r="BB2275" s="145">
        <v>189490</v>
      </c>
    </row>
    <row r="2276" spans="48:54" x14ac:dyDescent="0.15">
      <c r="AV2276" s="143" t="s">
        <v>232</v>
      </c>
      <c r="AW2276" s="144" t="s">
        <v>147</v>
      </c>
      <c r="AX2276" s="134" t="s">
        <v>200</v>
      </c>
      <c r="AY2276" s="134" t="s">
        <v>227</v>
      </c>
      <c r="AZ2276" s="134" t="s">
        <v>225</v>
      </c>
      <c r="BA2276" s="135">
        <v>0.75</v>
      </c>
      <c r="BB2276" s="145">
        <v>178000</v>
      </c>
    </row>
    <row r="2277" spans="48:54" x14ac:dyDescent="0.15">
      <c r="AV2277" s="143" t="s">
        <v>232</v>
      </c>
      <c r="AW2277" s="144" t="s">
        <v>147</v>
      </c>
      <c r="AX2277" s="134" t="s">
        <v>200</v>
      </c>
      <c r="AY2277" s="134" t="s">
        <v>227</v>
      </c>
      <c r="AZ2277" s="134" t="s">
        <v>225</v>
      </c>
      <c r="BA2277" s="135">
        <v>0.5</v>
      </c>
      <c r="BB2277" s="145">
        <v>165880</v>
      </c>
    </row>
    <row r="2278" spans="48:54" x14ac:dyDescent="0.15">
      <c r="AV2278" s="143" t="s">
        <v>232</v>
      </c>
      <c r="AW2278" s="144" t="s">
        <v>147</v>
      </c>
      <c r="AX2278" s="134" t="s">
        <v>201</v>
      </c>
      <c r="AY2278" s="134" t="s">
        <v>227</v>
      </c>
      <c r="AZ2278" s="134" t="s">
        <v>207</v>
      </c>
      <c r="BA2278" s="135">
        <v>1</v>
      </c>
      <c r="BB2278" s="145">
        <v>245380</v>
      </c>
    </row>
    <row r="2279" spans="48:54" x14ac:dyDescent="0.15">
      <c r="AV2279" s="143" t="s">
        <v>232</v>
      </c>
      <c r="AW2279" s="144" t="s">
        <v>147</v>
      </c>
      <c r="AX2279" s="134" t="s">
        <v>201</v>
      </c>
      <c r="AY2279" s="134" t="s">
        <v>227</v>
      </c>
      <c r="AZ2279" s="134" t="s">
        <v>207</v>
      </c>
      <c r="BA2279" s="135">
        <v>0.75</v>
      </c>
      <c r="BB2279" s="145">
        <v>227010</v>
      </c>
    </row>
    <row r="2280" spans="48:54" x14ac:dyDescent="0.15">
      <c r="AV2280" s="143" t="s">
        <v>232</v>
      </c>
      <c r="AW2280" s="144" t="s">
        <v>147</v>
      </c>
      <c r="AX2280" s="134" t="s">
        <v>201</v>
      </c>
      <c r="AY2280" s="134" t="s">
        <v>227</v>
      </c>
      <c r="AZ2280" s="134" t="s">
        <v>207</v>
      </c>
      <c r="BA2280" s="135">
        <v>0.5</v>
      </c>
      <c r="BB2280" s="145">
        <v>208280</v>
      </c>
    </row>
    <row r="2281" spans="48:54" x14ac:dyDescent="0.15">
      <c r="AV2281" s="143" t="s">
        <v>232</v>
      </c>
      <c r="AW2281" s="144" t="s">
        <v>147</v>
      </c>
      <c r="AX2281" s="134" t="s">
        <v>201</v>
      </c>
      <c r="AY2281" s="134" t="s">
        <v>227</v>
      </c>
      <c r="AZ2281" s="134" t="s">
        <v>225</v>
      </c>
      <c r="BA2281" s="135">
        <v>1</v>
      </c>
      <c r="BB2281" s="145">
        <v>294450</v>
      </c>
    </row>
    <row r="2282" spans="48:54" x14ac:dyDescent="0.15">
      <c r="AV2282" s="143" t="s">
        <v>232</v>
      </c>
      <c r="AW2282" s="144" t="s">
        <v>147</v>
      </c>
      <c r="AX2282" s="134" t="s">
        <v>201</v>
      </c>
      <c r="AY2282" s="134" t="s">
        <v>227</v>
      </c>
      <c r="AZ2282" s="134" t="s">
        <v>225</v>
      </c>
      <c r="BA2282" s="135">
        <v>0.75</v>
      </c>
      <c r="BB2282" s="145">
        <v>272410</v>
      </c>
    </row>
    <row r="2283" spans="48:54" x14ac:dyDescent="0.15">
      <c r="AV2283" s="143" t="s">
        <v>232</v>
      </c>
      <c r="AW2283" s="144" t="s">
        <v>147</v>
      </c>
      <c r="AX2283" s="134" t="s">
        <v>201</v>
      </c>
      <c r="AY2283" s="134" t="s">
        <v>227</v>
      </c>
      <c r="AZ2283" s="134" t="s">
        <v>225</v>
      </c>
      <c r="BA2283" s="135">
        <v>0.5</v>
      </c>
      <c r="BB2283" s="145">
        <v>249940</v>
      </c>
    </row>
    <row r="2284" spans="48:54" x14ac:dyDescent="0.15">
      <c r="AV2284" s="143" t="s">
        <v>232</v>
      </c>
      <c r="AW2284" s="144" t="s">
        <v>148</v>
      </c>
      <c r="AX2284" s="134" t="s">
        <v>198</v>
      </c>
      <c r="AY2284" s="134" t="s">
        <v>227</v>
      </c>
      <c r="AZ2284" s="134" t="s">
        <v>207</v>
      </c>
      <c r="BA2284" s="135">
        <v>1</v>
      </c>
      <c r="BB2284" s="145">
        <v>81320</v>
      </c>
    </row>
    <row r="2285" spans="48:54" x14ac:dyDescent="0.15">
      <c r="AV2285" s="143" t="s">
        <v>232</v>
      </c>
      <c r="AW2285" s="144" t="s">
        <v>148</v>
      </c>
      <c r="AX2285" s="134" t="s">
        <v>198</v>
      </c>
      <c r="AY2285" s="134" t="s">
        <v>227</v>
      </c>
      <c r="AZ2285" s="134" t="s">
        <v>207</v>
      </c>
      <c r="BA2285" s="135">
        <v>0.75</v>
      </c>
      <c r="BB2285" s="145">
        <v>78860</v>
      </c>
    </row>
    <row r="2286" spans="48:54" x14ac:dyDescent="0.15">
      <c r="AV2286" s="143" t="s">
        <v>232</v>
      </c>
      <c r="AW2286" s="144" t="s">
        <v>148</v>
      </c>
      <c r="AX2286" s="134" t="s">
        <v>198</v>
      </c>
      <c r="AY2286" s="134" t="s">
        <v>227</v>
      </c>
      <c r="AZ2286" s="134" t="s">
        <v>207</v>
      </c>
      <c r="BA2286" s="135">
        <v>0.5</v>
      </c>
      <c r="BB2286" s="145">
        <v>76070</v>
      </c>
    </row>
    <row r="2287" spans="48:54" x14ac:dyDescent="0.15">
      <c r="AV2287" s="143" t="s">
        <v>232</v>
      </c>
      <c r="AW2287" s="144" t="s">
        <v>148</v>
      </c>
      <c r="AX2287" s="134" t="s">
        <v>198</v>
      </c>
      <c r="AY2287" s="134" t="s">
        <v>227</v>
      </c>
      <c r="AZ2287" s="134" t="s">
        <v>225</v>
      </c>
      <c r="BA2287" s="135">
        <v>1</v>
      </c>
      <c r="BB2287" s="145">
        <v>97580</v>
      </c>
    </row>
    <row r="2288" spans="48:54" x14ac:dyDescent="0.15">
      <c r="AV2288" s="143" t="s">
        <v>232</v>
      </c>
      <c r="AW2288" s="144" t="s">
        <v>148</v>
      </c>
      <c r="AX2288" s="134" t="s">
        <v>198</v>
      </c>
      <c r="AY2288" s="134" t="s">
        <v>227</v>
      </c>
      <c r="AZ2288" s="134" t="s">
        <v>225</v>
      </c>
      <c r="BA2288" s="135">
        <v>0.75</v>
      </c>
      <c r="BB2288" s="145">
        <v>94610</v>
      </c>
    </row>
    <row r="2289" spans="48:54" x14ac:dyDescent="0.15">
      <c r="AV2289" s="143" t="s">
        <v>232</v>
      </c>
      <c r="AW2289" s="144" t="s">
        <v>148</v>
      </c>
      <c r="AX2289" s="134" t="s">
        <v>198</v>
      </c>
      <c r="AY2289" s="134" t="s">
        <v>227</v>
      </c>
      <c r="AZ2289" s="134" t="s">
        <v>225</v>
      </c>
      <c r="BA2289" s="135">
        <v>0.5</v>
      </c>
      <c r="BB2289" s="145">
        <v>91280</v>
      </c>
    </row>
    <row r="2290" spans="48:54" x14ac:dyDescent="0.15">
      <c r="AV2290" s="143" t="s">
        <v>232</v>
      </c>
      <c r="AW2290" s="144" t="s">
        <v>148</v>
      </c>
      <c r="AX2290" s="134" t="s">
        <v>199</v>
      </c>
      <c r="AY2290" s="134" t="s">
        <v>227</v>
      </c>
      <c r="AZ2290" s="134" t="s">
        <v>207</v>
      </c>
      <c r="BA2290" s="135">
        <v>1</v>
      </c>
      <c r="BB2290" s="145">
        <v>89950</v>
      </c>
    </row>
    <row r="2291" spans="48:54" x14ac:dyDescent="0.15">
      <c r="AV2291" s="143" t="s">
        <v>232</v>
      </c>
      <c r="AW2291" s="144" t="s">
        <v>148</v>
      </c>
      <c r="AX2291" s="134" t="s">
        <v>199</v>
      </c>
      <c r="AY2291" s="134" t="s">
        <v>227</v>
      </c>
      <c r="AZ2291" s="134" t="s">
        <v>207</v>
      </c>
      <c r="BA2291" s="135">
        <v>0.75</v>
      </c>
      <c r="BB2291" s="145">
        <v>86690</v>
      </c>
    </row>
    <row r="2292" spans="48:54" x14ac:dyDescent="0.15">
      <c r="AV2292" s="143" t="s">
        <v>232</v>
      </c>
      <c r="AW2292" s="144" t="s">
        <v>148</v>
      </c>
      <c r="AX2292" s="134" t="s">
        <v>199</v>
      </c>
      <c r="AY2292" s="134" t="s">
        <v>227</v>
      </c>
      <c r="AZ2292" s="134" t="s">
        <v>207</v>
      </c>
      <c r="BA2292" s="135">
        <v>0.5</v>
      </c>
      <c r="BB2292" s="145">
        <v>82990</v>
      </c>
    </row>
    <row r="2293" spans="48:54" x14ac:dyDescent="0.15">
      <c r="AV2293" s="143" t="s">
        <v>232</v>
      </c>
      <c r="AW2293" s="144" t="s">
        <v>148</v>
      </c>
      <c r="AX2293" s="134" t="s">
        <v>199</v>
      </c>
      <c r="AY2293" s="134" t="s">
        <v>227</v>
      </c>
      <c r="AZ2293" s="134" t="s">
        <v>225</v>
      </c>
      <c r="BA2293" s="135">
        <v>1</v>
      </c>
      <c r="BB2293" s="145">
        <v>107940</v>
      </c>
    </row>
    <row r="2294" spans="48:54" x14ac:dyDescent="0.15">
      <c r="AV2294" s="143" t="s">
        <v>232</v>
      </c>
      <c r="AW2294" s="144" t="s">
        <v>148</v>
      </c>
      <c r="AX2294" s="134" t="s">
        <v>199</v>
      </c>
      <c r="AY2294" s="134" t="s">
        <v>227</v>
      </c>
      <c r="AZ2294" s="134" t="s">
        <v>225</v>
      </c>
      <c r="BA2294" s="135">
        <v>0.75</v>
      </c>
      <c r="BB2294" s="145">
        <v>104030</v>
      </c>
    </row>
    <row r="2295" spans="48:54" x14ac:dyDescent="0.15">
      <c r="AV2295" s="143" t="s">
        <v>232</v>
      </c>
      <c r="AW2295" s="144" t="s">
        <v>148</v>
      </c>
      <c r="AX2295" s="134" t="s">
        <v>199</v>
      </c>
      <c r="AY2295" s="134" t="s">
        <v>227</v>
      </c>
      <c r="AZ2295" s="134" t="s">
        <v>225</v>
      </c>
      <c r="BA2295" s="135">
        <v>0.5</v>
      </c>
      <c r="BB2295" s="145">
        <v>99580</v>
      </c>
    </row>
    <row r="2296" spans="48:54" x14ac:dyDescent="0.15">
      <c r="AV2296" s="143" t="s">
        <v>232</v>
      </c>
      <c r="AW2296" s="144" t="s">
        <v>148</v>
      </c>
      <c r="AX2296" s="134" t="s">
        <v>200</v>
      </c>
      <c r="AY2296" s="134" t="s">
        <v>227</v>
      </c>
      <c r="AZ2296" s="134" t="s">
        <v>207</v>
      </c>
      <c r="BA2296" s="135">
        <v>1</v>
      </c>
      <c r="BB2296" s="145">
        <v>154850</v>
      </c>
    </row>
    <row r="2297" spans="48:54" x14ac:dyDescent="0.15">
      <c r="AV2297" s="143" t="s">
        <v>232</v>
      </c>
      <c r="AW2297" s="144" t="s">
        <v>148</v>
      </c>
      <c r="AX2297" s="134" t="s">
        <v>200</v>
      </c>
      <c r="AY2297" s="134" t="s">
        <v>227</v>
      </c>
      <c r="AZ2297" s="134" t="s">
        <v>207</v>
      </c>
      <c r="BA2297" s="135">
        <v>0.75</v>
      </c>
      <c r="BB2297" s="145">
        <v>145280</v>
      </c>
    </row>
    <row r="2298" spans="48:54" x14ac:dyDescent="0.15">
      <c r="AV2298" s="143" t="s">
        <v>232</v>
      </c>
      <c r="AW2298" s="144" t="s">
        <v>148</v>
      </c>
      <c r="AX2298" s="134" t="s">
        <v>200</v>
      </c>
      <c r="AY2298" s="134" t="s">
        <v>227</v>
      </c>
      <c r="AZ2298" s="134" t="s">
        <v>207</v>
      </c>
      <c r="BA2298" s="135">
        <v>0.5</v>
      </c>
      <c r="BB2298" s="145">
        <v>135540</v>
      </c>
    </row>
    <row r="2299" spans="48:54" x14ac:dyDescent="0.15">
      <c r="AV2299" s="143" t="s">
        <v>232</v>
      </c>
      <c r="AW2299" s="144" t="s">
        <v>148</v>
      </c>
      <c r="AX2299" s="134" t="s">
        <v>200</v>
      </c>
      <c r="AY2299" s="134" t="s">
        <v>227</v>
      </c>
      <c r="AZ2299" s="134" t="s">
        <v>225</v>
      </c>
      <c r="BA2299" s="135">
        <v>1</v>
      </c>
      <c r="BB2299" s="145">
        <v>185830</v>
      </c>
    </row>
    <row r="2300" spans="48:54" x14ac:dyDescent="0.15">
      <c r="AV2300" s="143" t="s">
        <v>232</v>
      </c>
      <c r="AW2300" s="144" t="s">
        <v>148</v>
      </c>
      <c r="AX2300" s="134" t="s">
        <v>200</v>
      </c>
      <c r="AY2300" s="134" t="s">
        <v>227</v>
      </c>
      <c r="AZ2300" s="134" t="s">
        <v>225</v>
      </c>
      <c r="BA2300" s="135">
        <v>0.75</v>
      </c>
      <c r="BB2300" s="145">
        <v>174340</v>
      </c>
    </row>
    <row r="2301" spans="48:54" x14ac:dyDescent="0.15">
      <c r="AV2301" s="143" t="s">
        <v>232</v>
      </c>
      <c r="AW2301" s="144" t="s">
        <v>148</v>
      </c>
      <c r="AX2301" s="134" t="s">
        <v>200</v>
      </c>
      <c r="AY2301" s="134" t="s">
        <v>227</v>
      </c>
      <c r="AZ2301" s="134" t="s">
        <v>225</v>
      </c>
      <c r="BA2301" s="135">
        <v>0.5</v>
      </c>
      <c r="BB2301" s="145">
        <v>162640</v>
      </c>
    </row>
    <row r="2302" spans="48:54" x14ac:dyDescent="0.15">
      <c r="AV2302" s="143" t="s">
        <v>232</v>
      </c>
      <c r="AW2302" s="144" t="s">
        <v>148</v>
      </c>
      <c r="AX2302" s="134" t="s">
        <v>201</v>
      </c>
      <c r="AY2302" s="134" t="s">
        <v>227</v>
      </c>
      <c r="AZ2302" s="134" t="s">
        <v>207</v>
      </c>
      <c r="BA2302" s="135">
        <v>1</v>
      </c>
      <c r="BB2302" s="145">
        <v>242330</v>
      </c>
    </row>
    <row r="2303" spans="48:54" x14ac:dyDescent="0.15">
      <c r="AV2303" s="143" t="s">
        <v>232</v>
      </c>
      <c r="AW2303" s="144" t="s">
        <v>148</v>
      </c>
      <c r="AX2303" s="134" t="s">
        <v>201</v>
      </c>
      <c r="AY2303" s="134" t="s">
        <v>227</v>
      </c>
      <c r="AZ2303" s="134" t="s">
        <v>207</v>
      </c>
      <c r="BA2303" s="135">
        <v>0.75</v>
      </c>
      <c r="BB2303" s="145">
        <v>223960</v>
      </c>
    </row>
    <row r="2304" spans="48:54" x14ac:dyDescent="0.15">
      <c r="AV2304" s="143" t="s">
        <v>232</v>
      </c>
      <c r="AW2304" s="144" t="s">
        <v>148</v>
      </c>
      <c r="AX2304" s="134" t="s">
        <v>201</v>
      </c>
      <c r="AY2304" s="134" t="s">
        <v>227</v>
      </c>
      <c r="AZ2304" s="134" t="s">
        <v>207</v>
      </c>
      <c r="BA2304" s="135">
        <v>0.5</v>
      </c>
      <c r="BB2304" s="145">
        <v>205580</v>
      </c>
    </row>
    <row r="2305" spans="48:54" x14ac:dyDescent="0.15">
      <c r="AV2305" s="143" t="s">
        <v>232</v>
      </c>
      <c r="AW2305" s="144" t="s">
        <v>148</v>
      </c>
      <c r="AX2305" s="134" t="s">
        <v>201</v>
      </c>
      <c r="AY2305" s="134" t="s">
        <v>227</v>
      </c>
      <c r="AZ2305" s="134" t="s">
        <v>225</v>
      </c>
      <c r="BA2305" s="135">
        <v>1</v>
      </c>
      <c r="BB2305" s="145">
        <v>290790</v>
      </c>
    </row>
    <row r="2306" spans="48:54" x14ac:dyDescent="0.15">
      <c r="AV2306" s="143" t="s">
        <v>232</v>
      </c>
      <c r="AW2306" s="144" t="s">
        <v>148</v>
      </c>
      <c r="AX2306" s="134" t="s">
        <v>201</v>
      </c>
      <c r="AY2306" s="134" t="s">
        <v>227</v>
      </c>
      <c r="AZ2306" s="134" t="s">
        <v>225</v>
      </c>
      <c r="BA2306" s="135">
        <v>0.75</v>
      </c>
      <c r="BB2306" s="145">
        <v>268760</v>
      </c>
    </row>
    <row r="2307" spans="48:54" x14ac:dyDescent="0.15">
      <c r="AV2307" s="143" t="s">
        <v>232</v>
      </c>
      <c r="AW2307" s="144" t="s">
        <v>148</v>
      </c>
      <c r="AX2307" s="134" t="s">
        <v>201</v>
      </c>
      <c r="AY2307" s="134" t="s">
        <v>227</v>
      </c>
      <c r="AZ2307" s="134" t="s">
        <v>225</v>
      </c>
      <c r="BA2307" s="135">
        <v>0.5</v>
      </c>
      <c r="BB2307" s="145">
        <v>246690</v>
      </c>
    </row>
    <row r="2308" spans="48:54" x14ac:dyDescent="0.15">
      <c r="AV2308" s="143" t="s">
        <v>232</v>
      </c>
      <c r="AW2308" s="144" t="s">
        <v>149</v>
      </c>
      <c r="AX2308" s="134" t="s">
        <v>198</v>
      </c>
      <c r="AY2308" s="134" t="s">
        <v>227</v>
      </c>
      <c r="AZ2308" s="134" t="s">
        <v>207</v>
      </c>
      <c r="BA2308" s="135">
        <v>1</v>
      </c>
      <c r="BB2308" s="145">
        <v>71880</v>
      </c>
    </row>
    <row r="2309" spans="48:54" x14ac:dyDescent="0.15">
      <c r="AV2309" s="143" t="s">
        <v>232</v>
      </c>
      <c r="AW2309" s="144" t="s">
        <v>149</v>
      </c>
      <c r="AX2309" s="134" t="s">
        <v>198</v>
      </c>
      <c r="AY2309" s="134" t="s">
        <v>227</v>
      </c>
      <c r="AZ2309" s="134" t="s">
        <v>207</v>
      </c>
      <c r="BA2309" s="135">
        <v>0.75</v>
      </c>
      <c r="BB2309" s="145">
        <v>69380</v>
      </c>
    </row>
    <row r="2310" spans="48:54" x14ac:dyDescent="0.15">
      <c r="AV2310" s="143" t="s">
        <v>232</v>
      </c>
      <c r="AW2310" s="144" t="s">
        <v>149</v>
      </c>
      <c r="AX2310" s="134" t="s">
        <v>198</v>
      </c>
      <c r="AY2310" s="134" t="s">
        <v>227</v>
      </c>
      <c r="AZ2310" s="134" t="s">
        <v>207</v>
      </c>
      <c r="BA2310" s="135">
        <v>0.5</v>
      </c>
      <c r="BB2310" s="145">
        <v>67070</v>
      </c>
    </row>
    <row r="2311" spans="48:54" x14ac:dyDescent="0.15">
      <c r="AV2311" s="143" t="s">
        <v>232</v>
      </c>
      <c r="AW2311" s="144" t="s">
        <v>149</v>
      </c>
      <c r="AX2311" s="134" t="s">
        <v>198</v>
      </c>
      <c r="AY2311" s="134" t="s">
        <v>227</v>
      </c>
      <c r="AZ2311" s="134" t="s">
        <v>225</v>
      </c>
      <c r="BA2311" s="135">
        <v>1</v>
      </c>
      <c r="BB2311" s="145">
        <v>86250</v>
      </c>
    </row>
    <row r="2312" spans="48:54" x14ac:dyDescent="0.15">
      <c r="AV2312" s="143" t="s">
        <v>232</v>
      </c>
      <c r="AW2312" s="144" t="s">
        <v>149</v>
      </c>
      <c r="AX2312" s="134" t="s">
        <v>198</v>
      </c>
      <c r="AY2312" s="134" t="s">
        <v>227</v>
      </c>
      <c r="AZ2312" s="134" t="s">
        <v>225</v>
      </c>
      <c r="BA2312" s="135">
        <v>0.75</v>
      </c>
      <c r="BB2312" s="145">
        <v>83260</v>
      </c>
    </row>
    <row r="2313" spans="48:54" x14ac:dyDescent="0.15">
      <c r="AV2313" s="143" t="s">
        <v>232</v>
      </c>
      <c r="AW2313" s="144" t="s">
        <v>149</v>
      </c>
      <c r="AX2313" s="134" t="s">
        <v>198</v>
      </c>
      <c r="AY2313" s="134" t="s">
        <v>227</v>
      </c>
      <c r="AZ2313" s="134" t="s">
        <v>225</v>
      </c>
      <c r="BA2313" s="135">
        <v>0.5</v>
      </c>
      <c r="BB2313" s="145">
        <v>80490</v>
      </c>
    </row>
    <row r="2314" spans="48:54" x14ac:dyDescent="0.15">
      <c r="AV2314" s="143" t="s">
        <v>232</v>
      </c>
      <c r="AW2314" s="144" t="s">
        <v>149</v>
      </c>
      <c r="AX2314" s="134" t="s">
        <v>199</v>
      </c>
      <c r="AY2314" s="134" t="s">
        <v>227</v>
      </c>
      <c r="AZ2314" s="134" t="s">
        <v>207</v>
      </c>
      <c r="BA2314" s="135">
        <v>1</v>
      </c>
      <c r="BB2314" s="145">
        <v>80510</v>
      </c>
    </row>
    <row r="2315" spans="48:54" x14ac:dyDescent="0.15">
      <c r="AV2315" s="143" t="s">
        <v>232</v>
      </c>
      <c r="AW2315" s="144" t="s">
        <v>149</v>
      </c>
      <c r="AX2315" s="134" t="s">
        <v>199</v>
      </c>
      <c r="AY2315" s="134" t="s">
        <v>227</v>
      </c>
      <c r="AZ2315" s="134" t="s">
        <v>207</v>
      </c>
      <c r="BA2315" s="135">
        <v>0.75</v>
      </c>
      <c r="BB2315" s="145">
        <v>77220</v>
      </c>
    </row>
    <row r="2316" spans="48:54" x14ac:dyDescent="0.15">
      <c r="AV2316" s="143" t="s">
        <v>232</v>
      </c>
      <c r="AW2316" s="144" t="s">
        <v>149</v>
      </c>
      <c r="AX2316" s="134" t="s">
        <v>199</v>
      </c>
      <c r="AY2316" s="134" t="s">
        <v>227</v>
      </c>
      <c r="AZ2316" s="134" t="s">
        <v>207</v>
      </c>
      <c r="BA2316" s="135">
        <v>0.5</v>
      </c>
      <c r="BB2316" s="145">
        <v>73990</v>
      </c>
    </row>
    <row r="2317" spans="48:54" x14ac:dyDescent="0.15">
      <c r="AV2317" s="143" t="s">
        <v>232</v>
      </c>
      <c r="AW2317" s="144" t="s">
        <v>149</v>
      </c>
      <c r="AX2317" s="134" t="s">
        <v>199</v>
      </c>
      <c r="AY2317" s="134" t="s">
        <v>227</v>
      </c>
      <c r="AZ2317" s="134" t="s">
        <v>225</v>
      </c>
      <c r="BA2317" s="135">
        <v>1</v>
      </c>
      <c r="BB2317" s="145">
        <v>96620</v>
      </c>
    </row>
    <row r="2318" spans="48:54" x14ac:dyDescent="0.15">
      <c r="AV2318" s="143" t="s">
        <v>232</v>
      </c>
      <c r="AW2318" s="144" t="s">
        <v>149</v>
      </c>
      <c r="AX2318" s="134" t="s">
        <v>199</v>
      </c>
      <c r="AY2318" s="134" t="s">
        <v>227</v>
      </c>
      <c r="AZ2318" s="134" t="s">
        <v>225</v>
      </c>
      <c r="BA2318" s="135">
        <v>0.75</v>
      </c>
      <c r="BB2318" s="145">
        <v>92660</v>
      </c>
    </row>
    <row r="2319" spans="48:54" x14ac:dyDescent="0.15">
      <c r="AV2319" s="143" t="s">
        <v>232</v>
      </c>
      <c r="AW2319" s="144" t="s">
        <v>149</v>
      </c>
      <c r="AX2319" s="134" t="s">
        <v>199</v>
      </c>
      <c r="AY2319" s="134" t="s">
        <v>227</v>
      </c>
      <c r="AZ2319" s="134" t="s">
        <v>225</v>
      </c>
      <c r="BA2319" s="135">
        <v>0.5</v>
      </c>
      <c r="BB2319" s="145">
        <v>88780</v>
      </c>
    </row>
    <row r="2320" spans="48:54" x14ac:dyDescent="0.15">
      <c r="AV2320" s="143" t="s">
        <v>232</v>
      </c>
      <c r="AW2320" s="144" t="s">
        <v>149</v>
      </c>
      <c r="AX2320" s="134" t="s">
        <v>200</v>
      </c>
      <c r="AY2320" s="134" t="s">
        <v>227</v>
      </c>
      <c r="AZ2320" s="134" t="s">
        <v>207</v>
      </c>
      <c r="BA2320" s="135">
        <v>1</v>
      </c>
      <c r="BB2320" s="145">
        <v>145430</v>
      </c>
    </row>
    <row r="2321" spans="48:54" x14ac:dyDescent="0.15">
      <c r="AV2321" s="143" t="s">
        <v>232</v>
      </c>
      <c r="AW2321" s="144" t="s">
        <v>149</v>
      </c>
      <c r="AX2321" s="134" t="s">
        <v>200</v>
      </c>
      <c r="AY2321" s="134" t="s">
        <v>227</v>
      </c>
      <c r="AZ2321" s="134" t="s">
        <v>207</v>
      </c>
      <c r="BA2321" s="135">
        <v>0.75</v>
      </c>
      <c r="BB2321" s="145">
        <v>135830</v>
      </c>
    </row>
    <row r="2322" spans="48:54" x14ac:dyDescent="0.15">
      <c r="AV2322" s="143" t="s">
        <v>232</v>
      </c>
      <c r="AW2322" s="144" t="s">
        <v>149</v>
      </c>
      <c r="AX2322" s="134" t="s">
        <v>200</v>
      </c>
      <c r="AY2322" s="134" t="s">
        <v>227</v>
      </c>
      <c r="AZ2322" s="134" t="s">
        <v>207</v>
      </c>
      <c r="BA2322" s="135">
        <v>0.5</v>
      </c>
      <c r="BB2322" s="145">
        <v>126540</v>
      </c>
    </row>
    <row r="2323" spans="48:54" x14ac:dyDescent="0.15">
      <c r="AV2323" s="143" t="s">
        <v>232</v>
      </c>
      <c r="AW2323" s="144" t="s">
        <v>149</v>
      </c>
      <c r="AX2323" s="134" t="s">
        <v>200</v>
      </c>
      <c r="AY2323" s="134" t="s">
        <v>227</v>
      </c>
      <c r="AZ2323" s="134" t="s">
        <v>225</v>
      </c>
      <c r="BA2323" s="135">
        <v>1</v>
      </c>
      <c r="BB2323" s="145">
        <v>174510</v>
      </c>
    </row>
    <row r="2324" spans="48:54" x14ac:dyDescent="0.15">
      <c r="AV2324" s="143" t="s">
        <v>232</v>
      </c>
      <c r="AW2324" s="144" t="s">
        <v>149</v>
      </c>
      <c r="AX2324" s="134" t="s">
        <v>200</v>
      </c>
      <c r="AY2324" s="134" t="s">
        <v>227</v>
      </c>
      <c r="AZ2324" s="134" t="s">
        <v>225</v>
      </c>
      <c r="BA2324" s="135">
        <v>0.75</v>
      </c>
      <c r="BB2324" s="145">
        <v>162990</v>
      </c>
    </row>
    <row r="2325" spans="48:54" x14ac:dyDescent="0.15">
      <c r="AV2325" s="143" t="s">
        <v>232</v>
      </c>
      <c r="AW2325" s="144" t="s">
        <v>149</v>
      </c>
      <c r="AX2325" s="134" t="s">
        <v>200</v>
      </c>
      <c r="AY2325" s="134" t="s">
        <v>227</v>
      </c>
      <c r="AZ2325" s="134" t="s">
        <v>225</v>
      </c>
      <c r="BA2325" s="135">
        <v>0.5</v>
      </c>
      <c r="BB2325" s="145">
        <v>151850</v>
      </c>
    </row>
    <row r="2326" spans="48:54" x14ac:dyDescent="0.15">
      <c r="AV2326" s="143" t="s">
        <v>232</v>
      </c>
      <c r="AW2326" s="144" t="s">
        <v>149</v>
      </c>
      <c r="AX2326" s="134" t="s">
        <v>201</v>
      </c>
      <c r="AY2326" s="134" t="s">
        <v>227</v>
      </c>
      <c r="AZ2326" s="134" t="s">
        <v>207</v>
      </c>
      <c r="BA2326" s="135">
        <v>1</v>
      </c>
      <c r="BB2326" s="145">
        <v>232890</v>
      </c>
    </row>
    <row r="2327" spans="48:54" x14ac:dyDescent="0.15">
      <c r="AV2327" s="143" t="s">
        <v>232</v>
      </c>
      <c r="AW2327" s="144" t="s">
        <v>149</v>
      </c>
      <c r="AX2327" s="134" t="s">
        <v>201</v>
      </c>
      <c r="AY2327" s="134" t="s">
        <v>227</v>
      </c>
      <c r="AZ2327" s="134" t="s">
        <v>207</v>
      </c>
      <c r="BA2327" s="135">
        <v>0.75</v>
      </c>
      <c r="BB2327" s="145">
        <v>214500</v>
      </c>
    </row>
    <row r="2328" spans="48:54" x14ac:dyDescent="0.15">
      <c r="AV2328" s="143" t="s">
        <v>232</v>
      </c>
      <c r="AW2328" s="144" t="s">
        <v>149</v>
      </c>
      <c r="AX2328" s="134" t="s">
        <v>201</v>
      </c>
      <c r="AY2328" s="134" t="s">
        <v>227</v>
      </c>
      <c r="AZ2328" s="134" t="s">
        <v>207</v>
      </c>
      <c r="BA2328" s="135">
        <v>0.5</v>
      </c>
      <c r="BB2328" s="145">
        <v>196580</v>
      </c>
    </row>
    <row r="2329" spans="48:54" x14ac:dyDescent="0.15">
      <c r="AV2329" s="143" t="s">
        <v>232</v>
      </c>
      <c r="AW2329" s="144" t="s">
        <v>149</v>
      </c>
      <c r="AX2329" s="134" t="s">
        <v>201</v>
      </c>
      <c r="AY2329" s="134" t="s">
        <v>227</v>
      </c>
      <c r="AZ2329" s="134" t="s">
        <v>225</v>
      </c>
      <c r="BA2329" s="135">
        <v>1</v>
      </c>
      <c r="BB2329" s="145">
        <v>279460</v>
      </c>
    </row>
    <row r="2330" spans="48:54" x14ac:dyDescent="0.15">
      <c r="AV2330" s="143" t="s">
        <v>232</v>
      </c>
      <c r="AW2330" s="144" t="s">
        <v>149</v>
      </c>
      <c r="AX2330" s="134" t="s">
        <v>201</v>
      </c>
      <c r="AY2330" s="134" t="s">
        <v>227</v>
      </c>
      <c r="AZ2330" s="134" t="s">
        <v>225</v>
      </c>
      <c r="BA2330" s="135">
        <v>0.75</v>
      </c>
      <c r="BB2330" s="145">
        <v>257390</v>
      </c>
    </row>
    <row r="2331" spans="48:54" x14ac:dyDescent="0.15">
      <c r="AV2331" s="143" t="s">
        <v>232</v>
      </c>
      <c r="AW2331" s="144" t="s">
        <v>149</v>
      </c>
      <c r="AX2331" s="134" t="s">
        <v>201</v>
      </c>
      <c r="AY2331" s="134" t="s">
        <v>227</v>
      </c>
      <c r="AZ2331" s="134" t="s">
        <v>225</v>
      </c>
      <c r="BA2331" s="135">
        <v>0.5</v>
      </c>
      <c r="BB2331" s="145">
        <v>235890</v>
      </c>
    </row>
    <row r="2332" spans="48:54" x14ac:dyDescent="0.15">
      <c r="AV2332" s="143" t="s">
        <v>232</v>
      </c>
      <c r="AW2332" s="144" t="s">
        <v>150</v>
      </c>
      <c r="AX2332" s="134" t="s">
        <v>198</v>
      </c>
      <c r="AY2332" s="134" t="s">
        <v>227</v>
      </c>
      <c r="AZ2332" s="134" t="s">
        <v>207</v>
      </c>
      <c r="BA2332" s="135">
        <v>1</v>
      </c>
      <c r="BB2332" s="145">
        <v>65090</v>
      </c>
    </row>
    <row r="2333" spans="48:54" x14ac:dyDescent="0.15">
      <c r="AV2333" s="143" t="s">
        <v>232</v>
      </c>
      <c r="AW2333" s="144" t="s">
        <v>150</v>
      </c>
      <c r="AX2333" s="134" t="s">
        <v>198</v>
      </c>
      <c r="AY2333" s="134" t="s">
        <v>227</v>
      </c>
      <c r="AZ2333" s="134" t="s">
        <v>207</v>
      </c>
      <c r="BA2333" s="135">
        <v>0.75</v>
      </c>
      <c r="BB2333" s="145">
        <v>62810</v>
      </c>
    </row>
    <row r="2334" spans="48:54" x14ac:dyDescent="0.15">
      <c r="AV2334" s="143" t="s">
        <v>232</v>
      </c>
      <c r="AW2334" s="144" t="s">
        <v>150</v>
      </c>
      <c r="AX2334" s="134" t="s">
        <v>198</v>
      </c>
      <c r="AY2334" s="134" t="s">
        <v>227</v>
      </c>
      <c r="AZ2334" s="134" t="s">
        <v>207</v>
      </c>
      <c r="BA2334" s="135">
        <v>0.5</v>
      </c>
      <c r="BB2334" s="145">
        <v>60560</v>
      </c>
    </row>
    <row r="2335" spans="48:54" x14ac:dyDescent="0.15">
      <c r="AV2335" s="143" t="s">
        <v>232</v>
      </c>
      <c r="AW2335" s="144" t="s">
        <v>150</v>
      </c>
      <c r="AX2335" s="134" t="s">
        <v>198</v>
      </c>
      <c r="AY2335" s="134" t="s">
        <v>227</v>
      </c>
      <c r="AZ2335" s="134" t="s">
        <v>225</v>
      </c>
      <c r="BA2335" s="135">
        <v>1</v>
      </c>
      <c r="BB2335" s="145">
        <v>78100</v>
      </c>
    </row>
    <row r="2336" spans="48:54" x14ac:dyDescent="0.15">
      <c r="AV2336" s="143" t="s">
        <v>232</v>
      </c>
      <c r="AW2336" s="144" t="s">
        <v>150</v>
      </c>
      <c r="AX2336" s="134" t="s">
        <v>198</v>
      </c>
      <c r="AY2336" s="134" t="s">
        <v>227</v>
      </c>
      <c r="AZ2336" s="134" t="s">
        <v>225</v>
      </c>
      <c r="BA2336" s="135">
        <v>0.75</v>
      </c>
      <c r="BB2336" s="145">
        <v>75370</v>
      </c>
    </row>
    <row r="2337" spans="48:54" x14ac:dyDescent="0.15">
      <c r="AV2337" s="143" t="s">
        <v>232</v>
      </c>
      <c r="AW2337" s="144" t="s">
        <v>150</v>
      </c>
      <c r="AX2337" s="134" t="s">
        <v>198</v>
      </c>
      <c r="AY2337" s="134" t="s">
        <v>227</v>
      </c>
      <c r="AZ2337" s="134" t="s">
        <v>225</v>
      </c>
      <c r="BA2337" s="135">
        <v>0.5</v>
      </c>
      <c r="BB2337" s="145">
        <v>72670</v>
      </c>
    </row>
    <row r="2338" spans="48:54" x14ac:dyDescent="0.15">
      <c r="AV2338" s="143" t="s">
        <v>232</v>
      </c>
      <c r="AW2338" s="144" t="s">
        <v>150</v>
      </c>
      <c r="AX2338" s="134" t="s">
        <v>199</v>
      </c>
      <c r="AY2338" s="134" t="s">
        <v>227</v>
      </c>
      <c r="AZ2338" s="134" t="s">
        <v>207</v>
      </c>
      <c r="BA2338" s="135">
        <v>1</v>
      </c>
      <c r="BB2338" s="145">
        <v>73720</v>
      </c>
    </row>
    <row r="2339" spans="48:54" x14ac:dyDescent="0.15">
      <c r="AV2339" s="143" t="s">
        <v>232</v>
      </c>
      <c r="AW2339" s="144" t="s">
        <v>150</v>
      </c>
      <c r="AX2339" s="134" t="s">
        <v>199</v>
      </c>
      <c r="AY2339" s="134" t="s">
        <v>227</v>
      </c>
      <c r="AZ2339" s="134" t="s">
        <v>207</v>
      </c>
      <c r="BA2339" s="135">
        <v>0.75</v>
      </c>
      <c r="BB2339" s="145">
        <v>70630</v>
      </c>
    </row>
    <row r="2340" spans="48:54" x14ac:dyDescent="0.15">
      <c r="AV2340" s="143" t="s">
        <v>232</v>
      </c>
      <c r="AW2340" s="144" t="s">
        <v>150</v>
      </c>
      <c r="AX2340" s="134" t="s">
        <v>199</v>
      </c>
      <c r="AY2340" s="134" t="s">
        <v>227</v>
      </c>
      <c r="AZ2340" s="134" t="s">
        <v>207</v>
      </c>
      <c r="BA2340" s="135">
        <v>0.5</v>
      </c>
      <c r="BB2340" s="145">
        <v>67470</v>
      </c>
    </row>
    <row r="2341" spans="48:54" x14ac:dyDescent="0.15">
      <c r="AV2341" s="143" t="s">
        <v>232</v>
      </c>
      <c r="AW2341" s="144" t="s">
        <v>150</v>
      </c>
      <c r="AX2341" s="134" t="s">
        <v>199</v>
      </c>
      <c r="AY2341" s="134" t="s">
        <v>227</v>
      </c>
      <c r="AZ2341" s="134" t="s">
        <v>225</v>
      </c>
      <c r="BA2341" s="135">
        <v>1</v>
      </c>
      <c r="BB2341" s="145">
        <v>88460</v>
      </c>
    </row>
    <row r="2342" spans="48:54" x14ac:dyDescent="0.15">
      <c r="AV2342" s="143" t="s">
        <v>232</v>
      </c>
      <c r="AW2342" s="144" t="s">
        <v>150</v>
      </c>
      <c r="AX2342" s="134" t="s">
        <v>199</v>
      </c>
      <c r="AY2342" s="134" t="s">
        <v>227</v>
      </c>
      <c r="AZ2342" s="134" t="s">
        <v>225</v>
      </c>
      <c r="BA2342" s="135">
        <v>0.75</v>
      </c>
      <c r="BB2342" s="145">
        <v>84760</v>
      </c>
    </row>
    <row r="2343" spans="48:54" x14ac:dyDescent="0.15">
      <c r="AV2343" s="143" t="s">
        <v>232</v>
      </c>
      <c r="AW2343" s="144" t="s">
        <v>150</v>
      </c>
      <c r="AX2343" s="134" t="s">
        <v>199</v>
      </c>
      <c r="AY2343" s="134" t="s">
        <v>227</v>
      </c>
      <c r="AZ2343" s="134" t="s">
        <v>225</v>
      </c>
      <c r="BA2343" s="135">
        <v>0.5</v>
      </c>
      <c r="BB2343" s="145">
        <v>80960</v>
      </c>
    </row>
    <row r="2344" spans="48:54" x14ac:dyDescent="0.15">
      <c r="AV2344" s="143" t="s">
        <v>232</v>
      </c>
      <c r="AW2344" s="144" t="s">
        <v>150</v>
      </c>
      <c r="AX2344" s="134" t="s">
        <v>200</v>
      </c>
      <c r="AY2344" s="134" t="s">
        <v>227</v>
      </c>
      <c r="AZ2344" s="134" t="s">
        <v>207</v>
      </c>
      <c r="BA2344" s="135">
        <v>1</v>
      </c>
      <c r="BB2344" s="145">
        <v>138630</v>
      </c>
    </row>
    <row r="2345" spans="48:54" x14ac:dyDescent="0.15">
      <c r="AV2345" s="143" t="s">
        <v>232</v>
      </c>
      <c r="AW2345" s="144" t="s">
        <v>150</v>
      </c>
      <c r="AX2345" s="134" t="s">
        <v>200</v>
      </c>
      <c r="AY2345" s="134" t="s">
        <v>227</v>
      </c>
      <c r="AZ2345" s="134" t="s">
        <v>207</v>
      </c>
      <c r="BA2345" s="135">
        <v>0.75</v>
      </c>
      <c r="BB2345" s="145">
        <v>129240</v>
      </c>
    </row>
    <row r="2346" spans="48:54" x14ac:dyDescent="0.15">
      <c r="AV2346" s="143" t="s">
        <v>232</v>
      </c>
      <c r="AW2346" s="144" t="s">
        <v>150</v>
      </c>
      <c r="AX2346" s="134" t="s">
        <v>200</v>
      </c>
      <c r="AY2346" s="134" t="s">
        <v>227</v>
      </c>
      <c r="AZ2346" s="134" t="s">
        <v>207</v>
      </c>
      <c r="BA2346" s="135">
        <v>0.5</v>
      </c>
      <c r="BB2346" s="145">
        <v>120040</v>
      </c>
    </row>
    <row r="2347" spans="48:54" x14ac:dyDescent="0.15">
      <c r="AV2347" s="143" t="s">
        <v>232</v>
      </c>
      <c r="AW2347" s="144" t="s">
        <v>150</v>
      </c>
      <c r="AX2347" s="134" t="s">
        <v>200</v>
      </c>
      <c r="AY2347" s="134" t="s">
        <v>227</v>
      </c>
      <c r="AZ2347" s="134" t="s">
        <v>225</v>
      </c>
      <c r="BA2347" s="135">
        <v>1</v>
      </c>
      <c r="BB2347" s="145">
        <v>166360</v>
      </c>
    </row>
    <row r="2348" spans="48:54" x14ac:dyDescent="0.15">
      <c r="AV2348" s="143" t="s">
        <v>232</v>
      </c>
      <c r="AW2348" s="144" t="s">
        <v>150</v>
      </c>
      <c r="AX2348" s="134" t="s">
        <v>200</v>
      </c>
      <c r="AY2348" s="134" t="s">
        <v>227</v>
      </c>
      <c r="AZ2348" s="134" t="s">
        <v>225</v>
      </c>
      <c r="BA2348" s="135">
        <v>0.75</v>
      </c>
      <c r="BB2348" s="145">
        <v>155090</v>
      </c>
    </row>
    <row r="2349" spans="48:54" x14ac:dyDescent="0.15">
      <c r="AV2349" s="143" t="s">
        <v>232</v>
      </c>
      <c r="AW2349" s="144" t="s">
        <v>150</v>
      </c>
      <c r="AX2349" s="134" t="s">
        <v>200</v>
      </c>
      <c r="AY2349" s="134" t="s">
        <v>227</v>
      </c>
      <c r="AZ2349" s="134" t="s">
        <v>225</v>
      </c>
      <c r="BA2349" s="135">
        <v>0.5</v>
      </c>
      <c r="BB2349" s="145">
        <v>144040</v>
      </c>
    </row>
    <row r="2350" spans="48:54" x14ac:dyDescent="0.15">
      <c r="AV2350" s="143" t="s">
        <v>232</v>
      </c>
      <c r="AW2350" s="144" t="s">
        <v>150</v>
      </c>
      <c r="AX2350" s="134" t="s">
        <v>201</v>
      </c>
      <c r="AY2350" s="134" t="s">
        <v>227</v>
      </c>
      <c r="AZ2350" s="134" t="s">
        <v>207</v>
      </c>
      <c r="BA2350" s="135">
        <v>1</v>
      </c>
      <c r="BB2350" s="145">
        <v>226110</v>
      </c>
    </row>
    <row r="2351" spans="48:54" x14ac:dyDescent="0.15">
      <c r="AV2351" s="143" t="s">
        <v>232</v>
      </c>
      <c r="AW2351" s="144" t="s">
        <v>150</v>
      </c>
      <c r="AX2351" s="134" t="s">
        <v>201</v>
      </c>
      <c r="AY2351" s="134" t="s">
        <v>227</v>
      </c>
      <c r="AZ2351" s="134" t="s">
        <v>207</v>
      </c>
      <c r="BA2351" s="135">
        <v>0.75</v>
      </c>
      <c r="BB2351" s="145">
        <v>207920</v>
      </c>
    </row>
    <row r="2352" spans="48:54" x14ac:dyDescent="0.15">
      <c r="AV2352" s="143" t="s">
        <v>232</v>
      </c>
      <c r="AW2352" s="144" t="s">
        <v>150</v>
      </c>
      <c r="AX2352" s="134" t="s">
        <v>201</v>
      </c>
      <c r="AY2352" s="134" t="s">
        <v>227</v>
      </c>
      <c r="AZ2352" s="134" t="s">
        <v>207</v>
      </c>
      <c r="BA2352" s="135">
        <v>0.5</v>
      </c>
      <c r="BB2352" s="145">
        <v>190070</v>
      </c>
    </row>
    <row r="2353" spans="48:54" x14ac:dyDescent="0.15">
      <c r="AV2353" s="143" t="s">
        <v>232</v>
      </c>
      <c r="AW2353" s="144" t="s">
        <v>150</v>
      </c>
      <c r="AX2353" s="134" t="s">
        <v>201</v>
      </c>
      <c r="AY2353" s="134" t="s">
        <v>227</v>
      </c>
      <c r="AZ2353" s="134" t="s">
        <v>225</v>
      </c>
      <c r="BA2353" s="135">
        <v>1</v>
      </c>
      <c r="BB2353" s="145">
        <v>271330</v>
      </c>
    </row>
    <row r="2354" spans="48:54" x14ac:dyDescent="0.15">
      <c r="AV2354" s="143" t="s">
        <v>232</v>
      </c>
      <c r="AW2354" s="144" t="s">
        <v>150</v>
      </c>
      <c r="AX2354" s="134" t="s">
        <v>201</v>
      </c>
      <c r="AY2354" s="134" t="s">
        <v>227</v>
      </c>
      <c r="AZ2354" s="134" t="s">
        <v>225</v>
      </c>
      <c r="BA2354" s="135">
        <v>0.75</v>
      </c>
      <c r="BB2354" s="145">
        <v>249510</v>
      </c>
    </row>
    <row r="2355" spans="48:54" x14ac:dyDescent="0.15">
      <c r="AV2355" s="143" t="s">
        <v>232</v>
      </c>
      <c r="AW2355" s="144" t="s">
        <v>150</v>
      </c>
      <c r="AX2355" s="134" t="s">
        <v>201</v>
      </c>
      <c r="AY2355" s="134" t="s">
        <v>227</v>
      </c>
      <c r="AZ2355" s="134" t="s">
        <v>225</v>
      </c>
      <c r="BA2355" s="135">
        <v>0.5</v>
      </c>
      <c r="BB2355" s="145">
        <v>228080</v>
      </c>
    </row>
    <row r="2356" spans="48:54" x14ac:dyDescent="0.15">
      <c r="AV2356" s="143" t="s">
        <v>233</v>
      </c>
      <c r="AW2356" s="144" t="s">
        <v>228</v>
      </c>
      <c r="AX2356" s="134" t="s">
        <v>198</v>
      </c>
      <c r="AY2356" s="134" t="s">
        <v>227</v>
      </c>
      <c r="AZ2356" s="134" t="s">
        <v>207</v>
      </c>
      <c r="BA2356" s="135">
        <v>1</v>
      </c>
      <c r="BB2356" s="145">
        <v>167250</v>
      </c>
    </row>
    <row r="2357" spans="48:54" x14ac:dyDescent="0.15">
      <c r="AV2357" s="143" t="s">
        <v>233</v>
      </c>
      <c r="AW2357" s="144" t="s">
        <v>228</v>
      </c>
      <c r="AX2357" s="134" t="s">
        <v>198</v>
      </c>
      <c r="AY2357" s="134" t="s">
        <v>227</v>
      </c>
      <c r="AZ2357" s="134" t="s">
        <v>207</v>
      </c>
      <c r="BA2357" s="135">
        <v>0.75</v>
      </c>
      <c r="BB2357" s="145">
        <v>160110</v>
      </c>
    </row>
    <row r="2358" spans="48:54" x14ac:dyDescent="0.15">
      <c r="AV2358" s="143" t="s">
        <v>233</v>
      </c>
      <c r="AW2358" s="144" t="s">
        <v>228</v>
      </c>
      <c r="AX2358" s="134" t="s">
        <v>198</v>
      </c>
      <c r="AY2358" s="134" t="s">
        <v>227</v>
      </c>
      <c r="AZ2358" s="134" t="s">
        <v>207</v>
      </c>
      <c r="BA2358" s="135">
        <v>0.5</v>
      </c>
      <c r="BB2358" s="145">
        <v>157690</v>
      </c>
    </row>
    <row r="2359" spans="48:54" x14ac:dyDescent="0.15">
      <c r="AV2359" s="143" t="s">
        <v>233</v>
      </c>
      <c r="AW2359" s="144" t="s">
        <v>228</v>
      </c>
      <c r="AX2359" s="134" t="s">
        <v>198</v>
      </c>
      <c r="AY2359" s="134" t="s">
        <v>227</v>
      </c>
      <c r="AZ2359" s="134" t="s">
        <v>225</v>
      </c>
      <c r="BA2359" s="135">
        <v>1</v>
      </c>
      <c r="BB2359" s="145">
        <v>200710</v>
      </c>
    </row>
    <row r="2360" spans="48:54" x14ac:dyDescent="0.15">
      <c r="AV2360" s="143" t="s">
        <v>233</v>
      </c>
      <c r="AW2360" s="144" t="s">
        <v>228</v>
      </c>
      <c r="AX2360" s="134" t="s">
        <v>198</v>
      </c>
      <c r="AY2360" s="134" t="s">
        <v>227</v>
      </c>
      <c r="AZ2360" s="134" t="s">
        <v>225</v>
      </c>
      <c r="BA2360" s="135">
        <v>0.75</v>
      </c>
      <c r="BB2360" s="145">
        <v>192130</v>
      </c>
    </row>
    <row r="2361" spans="48:54" x14ac:dyDescent="0.15">
      <c r="AV2361" s="143" t="s">
        <v>233</v>
      </c>
      <c r="AW2361" s="144" t="s">
        <v>228</v>
      </c>
      <c r="AX2361" s="134" t="s">
        <v>198</v>
      </c>
      <c r="AY2361" s="134" t="s">
        <v>227</v>
      </c>
      <c r="AZ2361" s="134" t="s">
        <v>225</v>
      </c>
      <c r="BA2361" s="135">
        <v>0.5</v>
      </c>
      <c r="BB2361" s="145">
        <v>189220</v>
      </c>
    </row>
    <row r="2362" spans="48:54" x14ac:dyDescent="0.15">
      <c r="AV2362" s="143" t="s">
        <v>233</v>
      </c>
      <c r="AW2362" s="144" t="s">
        <v>228</v>
      </c>
      <c r="AX2362" s="134" t="s">
        <v>199</v>
      </c>
      <c r="AY2362" s="134" t="s">
        <v>227</v>
      </c>
      <c r="AZ2362" s="134" t="s">
        <v>207</v>
      </c>
      <c r="BA2362" s="135">
        <v>1</v>
      </c>
      <c r="BB2362" s="145">
        <v>175700</v>
      </c>
    </row>
    <row r="2363" spans="48:54" x14ac:dyDescent="0.15">
      <c r="AV2363" s="143" t="s">
        <v>233</v>
      </c>
      <c r="AW2363" s="144" t="s">
        <v>228</v>
      </c>
      <c r="AX2363" s="134" t="s">
        <v>199</v>
      </c>
      <c r="AY2363" s="134" t="s">
        <v>227</v>
      </c>
      <c r="AZ2363" s="134" t="s">
        <v>207</v>
      </c>
      <c r="BA2363" s="135">
        <v>0.75</v>
      </c>
      <c r="BB2363" s="145">
        <v>167800</v>
      </c>
    </row>
    <row r="2364" spans="48:54" x14ac:dyDescent="0.15">
      <c r="AV2364" s="143" t="s">
        <v>233</v>
      </c>
      <c r="AW2364" s="144" t="s">
        <v>228</v>
      </c>
      <c r="AX2364" s="134" t="s">
        <v>199</v>
      </c>
      <c r="AY2364" s="134" t="s">
        <v>227</v>
      </c>
      <c r="AZ2364" s="134" t="s">
        <v>207</v>
      </c>
      <c r="BA2364" s="135">
        <v>0.5</v>
      </c>
      <c r="BB2364" s="145">
        <v>164520</v>
      </c>
    </row>
    <row r="2365" spans="48:54" x14ac:dyDescent="0.15">
      <c r="AV2365" s="143" t="s">
        <v>233</v>
      </c>
      <c r="AW2365" s="144" t="s">
        <v>228</v>
      </c>
      <c r="AX2365" s="134" t="s">
        <v>199</v>
      </c>
      <c r="AY2365" s="134" t="s">
        <v>227</v>
      </c>
      <c r="AZ2365" s="134" t="s">
        <v>225</v>
      </c>
      <c r="BA2365" s="135">
        <v>1</v>
      </c>
      <c r="BB2365" s="145">
        <v>210840</v>
      </c>
    </row>
    <row r="2366" spans="48:54" x14ac:dyDescent="0.15">
      <c r="AV2366" s="143" t="s">
        <v>233</v>
      </c>
      <c r="AW2366" s="144" t="s">
        <v>228</v>
      </c>
      <c r="AX2366" s="134" t="s">
        <v>199</v>
      </c>
      <c r="AY2366" s="134" t="s">
        <v>227</v>
      </c>
      <c r="AZ2366" s="134" t="s">
        <v>225</v>
      </c>
      <c r="BA2366" s="135">
        <v>0.75</v>
      </c>
      <c r="BB2366" s="145">
        <v>201350</v>
      </c>
    </row>
    <row r="2367" spans="48:54" x14ac:dyDescent="0.15">
      <c r="AV2367" s="143" t="s">
        <v>233</v>
      </c>
      <c r="AW2367" s="144" t="s">
        <v>228</v>
      </c>
      <c r="AX2367" s="134" t="s">
        <v>199</v>
      </c>
      <c r="AY2367" s="134" t="s">
        <v>227</v>
      </c>
      <c r="AZ2367" s="134" t="s">
        <v>225</v>
      </c>
      <c r="BA2367" s="135">
        <v>0.5</v>
      </c>
      <c r="BB2367" s="145">
        <v>197410</v>
      </c>
    </row>
    <row r="2368" spans="48:54" x14ac:dyDescent="0.15">
      <c r="AV2368" s="143" t="s">
        <v>233</v>
      </c>
      <c r="AW2368" s="144" t="s">
        <v>228</v>
      </c>
      <c r="AX2368" s="134" t="s">
        <v>200</v>
      </c>
      <c r="AY2368" s="134" t="s">
        <v>227</v>
      </c>
      <c r="AZ2368" s="134" t="s">
        <v>207</v>
      </c>
      <c r="BA2368" s="135">
        <v>1</v>
      </c>
      <c r="BB2368" s="145">
        <v>239100</v>
      </c>
    </row>
    <row r="2369" spans="48:54" x14ac:dyDescent="0.15">
      <c r="AV2369" s="143" t="s">
        <v>233</v>
      </c>
      <c r="AW2369" s="144" t="s">
        <v>228</v>
      </c>
      <c r="AX2369" s="134" t="s">
        <v>200</v>
      </c>
      <c r="AY2369" s="134" t="s">
        <v>227</v>
      </c>
      <c r="AZ2369" s="134" t="s">
        <v>207</v>
      </c>
      <c r="BA2369" s="135">
        <v>0.75</v>
      </c>
      <c r="BB2369" s="145">
        <v>225270</v>
      </c>
    </row>
    <row r="2370" spans="48:54" x14ac:dyDescent="0.15">
      <c r="AV2370" s="143" t="s">
        <v>233</v>
      </c>
      <c r="AW2370" s="144" t="s">
        <v>228</v>
      </c>
      <c r="AX2370" s="134" t="s">
        <v>200</v>
      </c>
      <c r="AY2370" s="134" t="s">
        <v>227</v>
      </c>
      <c r="AZ2370" s="134" t="s">
        <v>207</v>
      </c>
      <c r="BA2370" s="135">
        <v>0.5</v>
      </c>
      <c r="BB2370" s="145">
        <v>216260</v>
      </c>
    </row>
    <row r="2371" spans="48:54" x14ac:dyDescent="0.15">
      <c r="AV2371" s="143" t="s">
        <v>233</v>
      </c>
      <c r="AW2371" s="144" t="s">
        <v>228</v>
      </c>
      <c r="AX2371" s="134" t="s">
        <v>200</v>
      </c>
      <c r="AY2371" s="134" t="s">
        <v>227</v>
      </c>
      <c r="AZ2371" s="134" t="s">
        <v>225</v>
      </c>
      <c r="BA2371" s="135">
        <v>1</v>
      </c>
      <c r="BB2371" s="145">
        <v>286920</v>
      </c>
    </row>
    <row r="2372" spans="48:54" x14ac:dyDescent="0.15">
      <c r="AV2372" s="143" t="s">
        <v>233</v>
      </c>
      <c r="AW2372" s="144" t="s">
        <v>228</v>
      </c>
      <c r="AX2372" s="134" t="s">
        <v>200</v>
      </c>
      <c r="AY2372" s="134" t="s">
        <v>227</v>
      </c>
      <c r="AZ2372" s="134" t="s">
        <v>225</v>
      </c>
      <c r="BA2372" s="135">
        <v>0.75</v>
      </c>
      <c r="BB2372" s="145">
        <v>270310</v>
      </c>
    </row>
    <row r="2373" spans="48:54" x14ac:dyDescent="0.15">
      <c r="AV2373" s="143" t="s">
        <v>233</v>
      </c>
      <c r="AW2373" s="144" t="s">
        <v>228</v>
      </c>
      <c r="AX2373" s="134" t="s">
        <v>200</v>
      </c>
      <c r="AY2373" s="134" t="s">
        <v>227</v>
      </c>
      <c r="AZ2373" s="134" t="s">
        <v>225</v>
      </c>
      <c r="BA2373" s="135">
        <v>0.5</v>
      </c>
      <c r="BB2373" s="145">
        <v>259520</v>
      </c>
    </row>
    <row r="2374" spans="48:54" x14ac:dyDescent="0.15">
      <c r="AV2374" s="143" t="s">
        <v>233</v>
      </c>
      <c r="AW2374" s="144" t="s">
        <v>228</v>
      </c>
      <c r="AX2374" s="134" t="s">
        <v>201</v>
      </c>
      <c r="AY2374" s="134" t="s">
        <v>227</v>
      </c>
      <c r="AZ2374" s="134" t="s">
        <v>207</v>
      </c>
      <c r="BA2374" s="135">
        <v>1</v>
      </c>
      <c r="BB2374" s="145">
        <v>324330</v>
      </c>
    </row>
    <row r="2375" spans="48:54" x14ac:dyDescent="0.15">
      <c r="AV2375" s="143" t="s">
        <v>233</v>
      </c>
      <c r="AW2375" s="144" t="s">
        <v>228</v>
      </c>
      <c r="AX2375" s="134" t="s">
        <v>201</v>
      </c>
      <c r="AY2375" s="134" t="s">
        <v>227</v>
      </c>
      <c r="AZ2375" s="134" t="s">
        <v>207</v>
      </c>
      <c r="BA2375" s="135">
        <v>0.75</v>
      </c>
      <c r="BB2375" s="145">
        <v>302350</v>
      </c>
    </row>
    <row r="2376" spans="48:54" x14ac:dyDescent="0.15">
      <c r="AV2376" s="143" t="s">
        <v>233</v>
      </c>
      <c r="AW2376" s="144" t="s">
        <v>228</v>
      </c>
      <c r="AX2376" s="134" t="s">
        <v>201</v>
      </c>
      <c r="AY2376" s="134" t="s">
        <v>227</v>
      </c>
      <c r="AZ2376" s="134" t="s">
        <v>207</v>
      </c>
      <c r="BA2376" s="135">
        <v>0.5</v>
      </c>
      <c r="BB2376" s="145">
        <v>285190</v>
      </c>
    </row>
    <row r="2377" spans="48:54" x14ac:dyDescent="0.15">
      <c r="AV2377" s="143" t="s">
        <v>233</v>
      </c>
      <c r="AW2377" s="144" t="s">
        <v>228</v>
      </c>
      <c r="AX2377" s="134" t="s">
        <v>201</v>
      </c>
      <c r="AY2377" s="134" t="s">
        <v>227</v>
      </c>
      <c r="AZ2377" s="134" t="s">
        <v>225</v>
      </c>
      <c r="BA2377" s="135">
        <v>1</v>
      </c>
      <c r="BB2377" s="145">
        <v>389200</v>
      </c>
    </row>
    <row r="2378" spans="48:54" x14ac:dyDescent="0.15">
      <c r="AV2378" s="143" t="s">
        <v>233</v>
      </c>
      <c r="AW2378" s="144" t="s">
        <v>228</v>
      </c>
      <c r="AX2378" s="134" t="s">
        <v>201</v>
      </c>
      <c r="AY2378" s="134" t="s">
        <v>227</v>
      </c>
      <c r="AZ2378" s="134" t="s">
        <v>225</v>
      </c>
      <c r="BA2378" s="135">
        <v>0.75</v>
      </c>
      <c r="BB2378" s="145">
        <v>362820</v>
      </c>
    </row>
    <row r="2379" spans="48:54" x14ac:dyDescent="0.15">
      <c r="AV2379" s="143" t="s">
        <v>233</v>
      </c>
      <c r="AW2379" s="144" t="s">
        <v>228</v>
      </c>
      <c r="AX2379" s="134" t="s">
        <v>201</v>
      </c>
      <c r="AY2379" s="134" t="s">
        <v>227</v>
      </c>
      <c r="AZ2379" s="134" t="s">
        <v>225</v>
      </c>
      <c r="BA2379" s="135">
        <v>0.5</v>
      </c>
      <c r="BB2379" s="145">
        <v>342230</v>
      </c>
    </row>
    <row r="2380" spans="48:54" x14ac:dyDescent="0.15">
      <c r="AV2380" s="143" t="s">
        <v>233</v>
      </c>
      <c r="AW2380" s="144" t="s">
        <v>145</v>
      </c>
      <c r="AX2380" s="134" t="s">
        <v>198</v>
      </c>
      <c r="AY2380" s="134" t="s">
        <v>227</v>
      </c>
      <c r="AZ2380" s="134" t="s">
        <v>207</v>
      </c>
      <c r="BA2380" s="135">
        <v>1</v>
      </c>
      <c r="BB2380" s="145">
        <v>114620</v>
      </c>
    </row>
    <row r="2381" spans="48:54" x14ac:dyDescent="0.15">
      <c r="AV2381" s="143" t="s">
        <v>233</v>
      </c>
      <c r="AW2381" s="144" t="s">
        <v>145</v>
      </c>
      <c r="AX2381" s="134" t="s">
        <v>198</v>
      </c>
      <c r="AY2381" s="134" t="s">
        <v>227</v>
      </c>
      <c r="AZ2381" s="134" t="s">
        <v>207</v>
      </c>
      <c r="BA2381" s="135">
        <v>0.75</v>
      </c>
      <c r="BB2381" s="145">
        <v>109510</v>
      </c>
    </row>
    <row r="2382" spans="48:54" x14ac:dyDescent="0.15">
      <c r="AV2382" s="143" t="s">
        <v>233</v>
      </c>
      <c r="AW2382" s="144" t="s">
        <v>145</v>
      </c>
      <c r="AX2382" s="134" t="s">
        <v>198</v>
      </c>
      <c r="AY2382" s="134" t="s">
        <v>227</v>
      </c>
      <c r="AZ2382" s="134" t="s">
        <v>207</v>
      </c>
      <c r="BA2382" s="135">
        <v>0.5</v>
      </c>
      <c r="BB2382" s="145">
        <v>106110</v>
      </c>
    </row>
    <row r="2383" spans="48:54" x14ac:dyDescent="0.15">
      <c r="AV2383" s="143" t="s">
        <v>233</v>
      </c>
      <c r="AW2383" s="144" t="s">
        <v>145</v>
      </c>
      <c r="AX2383" s="134" t="s">
        <v>198</v>
      </c>
      <c r="AY2383" s="134" t="s">
        <v>227</v>
      </c>
      <c r="AZ2383" s="134" t="s">
        <v>225</v>
      </c>
      <c r="BA2383" s="135">
        <v>1</v>
      </c>
      <c r="BB2383" s="145">
        <v>137550</v>
      </c>
    </row>
    <row r="2384" spans="48:54" x14ac:dyDescent="0.15">
      <c r="AV2384" s="143" t="s">
        <v>233</v>
      </c>
      <c r="AW2384" s="144" t="s">
        <v>145</v>
      </c>
      <c r="AX2384" s="134" t="s">
        <v>198</v>
      </c>
      <c r="AY2384" s="134" t="s">
        <v>227</v>
      </c>
      <c r="AZ2384" s="134" t="s">
        <v>225</v>
      </c>
      <c r="BA2384" s="135">
        <v>0.75</v>
      </c>
      <c r="BB2384" s="145">
        <v>131410</v>
      </c>
    </row>
    <row r="2385" spans="48:54" x14ac:dyDescent="0.15">
      <c r="AV2385" s="143" t="s">
        <v>233</v>
      </c>
      <c r="AW2385" s="144" t="s">
        <v>145</v>
      </c>
      <c r="AX2385" s="134" t="s">
        <v>198</v>
      </c>
      <c r="AY2385" s="134" t="s">
        <v>227</v>
      </c>
      <c r="AZ2385" s="134" t="s">
        <v>225</v>
      </c>
      <c r="BA2385" s="135">
        <v>0.5</v>
      </c>
      <c r="BB2385" s="145">
        <v>127330</v>
      </c>
    </row>
    <row r="2386" spans="48:54" x14ac:dyDescent="0.15">
      <c r="AV2386" s="143" t="s">
        <v>233</v>
      </c>
      <c r="AW2386" s="144" t="s">
        <v>145</v>
      </c>
      <c r="AX2386" s="134" t="s">
        <v>199</v>
      </c>
      <c r="AY2386" s="134" t="s">
        <v>227</v>
      </c>
      <c r="AZ2386" s="134" t="s">
        <v>207</v>
      </c>
      <c r="BA2386" s="135">
        <v>1</v>
      </c>
      <c r="BB2386" s="145">
        <v>123060</v>
      </c>
    </row>
    <row r="2387" spans="48:54" x14ac:dyDescent="0.15">
      <c r="AV2387" s="143" t="s">
        <v>233</v>
      </c>
      <c r="AW2387" s="144" t="s">
        <v>145</v>
      </c>
      <c r="AX2387" s="134" t="s">
        <v>199</v>
      </c>
      <c r="AY2387" s="134" t="s">
        <v>227</v>
      </c>
      <c r="AZ2387" s="134" t="s">
        <v>207</v>
      </c>
      <c r="BA2387" s="135">
        <v>0.75</v>
      </c>
      <c r="BB2387" s="145">
        <v>117200</v>
      </c>
    </row>
    <row r="2388" spans="48:54" x14ac:dyDescent="0.15">
      <c r="AV2388" s="143" t="s">
        <v>233</v>
      </c>
      <c r="AW2388" s="144" t="s">
        <v>145</v>
      </c>
      <c r="AX2388" s="134" t="s">
        <v>199</v>
      </c>
      <c r="AY2388" s="134" t="s">
        <v>227</v>
      </c>
      <c r="AZ2388" s="134" t="s">
        <v>207</v>
      </c>
      <c r="BA2388" s="135">
        <v>0.5</v>
      </c>
      <c r="BB2388" s="145">
        <v>112940</v>
      </c>
    </row>
    <row r="2389" spans="48:54" x14ac:dyDescent="0.15">
      <c r="AV2389" s="143" t="s">
        <v>233</v>
      </c>
      <c r="AW2389" s="144" t="s">
        <v>145</v>
      </c>
      <c r="AX2389" s="134" t="s">
        <v>199</v>
      </c>
      <c r="AY2389" s="134" t="s">
        <v>227</v>
      </c>
      <c r="AZ2389" s="134" t="s">
        <v>225</v>
      </c>
      <c r="BA2389" s="135">
        <v>1</v>
      </c>
      <c r="BB2389" s="145">
        <v>147670</v>
      </c>
    </row>
    <row r="2390" spans="48:54" x14ac:dyDescent="0.15">
      <c r="AV2390" s="143" t="s">
        <v>233</v>
      </c>
      <c r="AW2390" s="144" t="s">
        <v>145</v>
      </c>
      <c r="AX2390" s="134" t="s">
        <v>199</v>
      </c>
      <c r="AY2390" s="134" t="s">
        <v>227</v>
      </c>
      <c r="AZ2390" s="134" t="s">
        <v>225</v>
      </c>
      <c r="BA2390" s="135">
        <v>0.75</v>
      </c>
      <c r="BB2390" s="145">
        <v>140640</v>
      </c>
    </row>
    <row r="2391" spans="48:54" x14ac:dyDescent="0.15">
      <c r="AV2391" s="143" t="s">
        <v>233</v>
      </c>
      <c r="AW2391" s="144" t="s">
        <v>145</v>
      </c>
      <c r="AX2391" s="134" t="s">
        <v>199</v>
      </c>
      <c r="AY2391" s="134" t="s">
        <v>227</v>
      </c>
      <c r="AZ2391" s="134" t="s">
        <v>225</v>
      </c>
      <c r="BA2391" s="135">
        <v>0.5</v>
      </c>
      <c r="BB2391" s="145">
        <v>135520</v>
      </c>
    </row>
    <row r="2392" spans="48:54" x14ac:dyDescent="0.15">
      <c r="AV2392" s="143" t="s">
        <v>233</v>
      </c>
      <c r="AW2392" s="144" t="s">
        <v>145</v>
      </c>
      <c r="AX2392" s="134" t="s">
        <v>200</v>
      </c>
      <c r="AY2392" s="134" t="s">
        <v>227</v>
      </c>
      <c r="AZ2392" s="134" t="s">
        <v>207</v>
      </c>
      <c r="BA2392" s="135">
        <v>1</v>
      </c>
      <c r="BB2392" s="145">
        <v>186450</v>
      </c>
    </row>
    <row r="2393" spans="48:54" x14ac:dyDescent="0.15">
      <c r="AV2393" s="143" t="s">
        <v>233</v>
      </c>
      <c r="AW2393" s="144" t="s">
        <v>145</v>
      </c>
      <c r="AX2393" s="134" t="s">
        <v>200</v>
      </c>
      <c r="AY2393" s="134" t="s">
        <v>227</v>
      </c>
      <c r="AZ2393" s="134" t="s">
        <v>207</v>
      </c>
      <c r="BA2393" s="135">
        <v>0.75</v>
      </c>
      <c r="BB2393" s="145">
        <v>174640</v>
      </c>
    </row>
    <row r="2394" spans="48:54" x14ac:dyDescent="0.15">
      <c r="AV2394" s="143" t="s">
        <v>233</v>
      </c>
      <c r="AW2394" s="144" t="s">
        <v>145</v>
      </c>
      <c r="AX2394" s="134" t="s">
        <v>200</v>
      </c>
      <c r="AY2394" s="134" t="s">
        <v>227</v>
      </c>
      <c r="AZ2394" s="134" t="s">
        <v>207</v>
      </c>
      <c r="BA2394" s="135">
        <v>0.5</v>
      </c>
      <c r="BB2394" s="145">
        <v>164690</v>
      </c>
    </row>
    <row r="2395" spans="48:54" x14ac:dyDescent="0.15">
      <c r="AV2395" s="143" t="s">
        <v>233</v>
      </c>
      <c r="AW2395" s="144" t="s">
        <v>145</v>
      </c>
      <c r="AX2395" s="134" t="s">
        <v>200</v>
      </c>
      <c r="AY2395" s="134" t="s">
        <v>227</v>
      </c>
      <c r="AZ2395" s="134" t="s">
        <v>225</v>
      </c>
      <c r="BA2395" s="135">
        <v>1</v>
      </c>
      <c r="BB2395" s="145">
        <v>223740</v>
      </c>
    </row>
    <row r="2396" spans="48:54" x14ac:dyDescent="0.15">
      <c r="AV2396" s="143" t="s">
        <v>233</v>
      </c>
      <c r="AW2396" s="144" t="s">
        <v>145</v>
      </c>
      <c r="AX2396" s="134" t="s">
        <v>200</v>
      </c>
      <c r="AY2396" s="134" t="s">
        <v>227</v>
      </c>
      <c r="AZ2396" s="134" t="s">
        <v>225</v>
      </c>
      <c r="BA2396" s="135">
        <v>0.75</v>
      </c>
      <c r="BB2396" s="145">
        <v>209570</v>
      </c>
    </row>
    <row r="2397" spans="48:54" x14ac:dyDescent="0.15">
      <c r="AV2397" s="143" t="s">
        <v>233</v>
      </c>
      <c r="AW2397" s="144" t="s">
        <v>145</v>
      </c>
      <c r="AX2397" s="134" t="s">
        <v>200</v>
      </c>
      <c r="AY2397" s="134" t="s">
        <v>227</v>
      </c>
      <c r="AZ2397" s="134" t="s">
        <v>225</v>
      </c>
      <c r="BA2397" s="135">
        <v>0.5</v>
      </c>
      <c r="BB2397" s="145">
        <v>197620</v>
      </c>
    </row>
    <row r="2398" spans="48:54" x14ac:dyDescent="0.15">
      <c r="AV2398" s="143" t="s">
        <v>233</v>
      </c>
      <c r="AW2398" s="144" t="s">
        <v>145</v>
      </c>
      <c r="AX2398" s="134" t="s">
        <v>201</v>
      </c>
      <c r="AY2398" s="134" t="s">
        <v>227</v>
      </c>
      <c r="AZ2398" s="134" t="s">
        <v>207</v>
      </c>
      <c r="BA2398" s="135">
        <v>1</v>
      </c>
      <c r="BB2398" s="145">
        <v>271690</v>
      </c>
    </row>
    <row r="2399" spans="48:54" x14ac:dyDescent="0.15">
      <c r="AV2399" s="143" t="s">
        <v>233</v>
      </c>
      <c r="AW2399" s="144" t="s">
        <v>145</v>
      </c>
      <c r="AX2399" s="134" t="s">
        <v>201</v>
      </c>
      <c r="AY2399" s="134" t="s">
        <v>227</v>
      </c>
      <c r="AZ2399" s="134" t="s">
        <v>207</v>
      </c>
      <c r="BA2399" s="135">
        <v>0.75</v>
      </c>
      <c r="BB2399" s="145">
        <v>251740</v>
      </c>
    </row>
    <row r="2400" spans="48:54" x14ac:dyDescent="0.15">
      <c r="AV2400" s="143" t="s">
        <v>233</v>
      </c>
      <c r="AW2400" s="144" t="s">
        <v>145</v>
      </c>
      <c r="AX2400" s="134" t="s">
        <v>201</v>
      </c>
      <c r="AY2400" s="134" t="s">
        <v>227</v>
      </c>
      <c r="AZ2400" s="134" t="s">
        <v>207</v>
      </c>
      <c r="BA2400" s="135">
        <v>0.5</v>
      </c>
      <c r="BB2400" s="145">
        <v>233620</v>
      </c>
    </row>
    <row r="2401" spans="48:54" x14ac:dyDescent="0.15">
      <c r="AV2401" s="143" t="s">
        <v>233</v>
      </c>
      <c r="AW2401" s="144" t="s">
        <v>145</v>
      </c>
      <c r="AX2401" s="134" t="s">
        <v>201</v>
      </c>
      <c r="AY2401" s="134" t="s">
        <v>227</v>
      </c>
      <c r="AZ2401" s="134" t="s">
        <v>225</v>
      </c>
      <c r="BA2401" s="135">
        <v>1</v>
      </c>
      <c r="BB2401" s="145">
        <v>326020</v>
      </c>
    </row>
    <row r="2402" spans="48:54" x14ac:dyDescent="0.15">
      <c r="AV2402" s="143" t="s">
        <v>233</v>
      </c>
      <c r="AW2402" s="144" t="s">
        <v>145</v>
      </c>
      <c r="AX2402" s="134" t="s">
        <v>201</v>
      </c>
      <c r="AY2402" s="134" t="s">
        <v>227</v>
      </c>
      <c r="AZ2402" s="134" t="s">
        <v>225</v>
      </c>
      <c r="BA2402" s="135">
        <v>0.75</v>
      </c>
      <c r="BB2402" s="145">
        <v>302080</v>
      </c>
    </row>
    <row r="2403" spans="48:54" x14ac:dyDescent="0.15">
      <c r="AV2403" s="143" t="s">
        <v>233</v>
      </c>
      <c r="AW2403" s="144" t="s">
        <v>145</v>
      </c>
      <c r="AX2403" s="134" t="s">
        <v>201</v>
      </c>
      <c r="AY2403" s="134" t="s">
        <v>227</v>
      </c>
      <c r="AZ2403" s="134" t="s">
        <v>225</v>
      </c>
      <c r="BA2403" s="135">
        <v>0.5</v>
      </c>
      <c r="BB2403" s="145">
        <v>280340</v>
      </c>
    </row>
    <row r="2404" spans="48:54" x14ac:dyDescent="0.15">
      <c r="AV2404" s="143" t="s">
        <v>233</v>
      </c>
      <c r="AW2404" s="144" t="s">
        <v>146</v>
      </c>
      <c r="AX2404" s="134" t="s">
        <v>198</v>
      </c>
      <c r="AY2404" s="134" t="s">
        <v>227</v>
      </c>
      <c r="AZ2404" s="134" t="s">
        <v>207</v>
      </c>
      <c r="BA2404" s="135">
        <v>1</v>
      </c>
      <c r="BB2404" s="145">
        <v>101910</v>
      </c>
    </row>
    <row r="2405" spans="48:54" x14ac:dyDescent="0.15">
      <c r="AV2405" s="143" t="s">
        <v>233</v>
      </c>
      <c r="AW2405" s="144" t="s">
        <v>146</v>
      </c>
      <c r="AX2405" s="134" t="s">
        <v>198</v>
      </c>
      <c r="AY2405" s="134" t="s">
        <v>227</v>
      </c>
      <c r="AZ2405" s="134" t="s">
        <v>207</v>
      </c>
      <c r="BA2405" s="135">
        <v>0.75</v>
      </c>
      <c r="BB2405" s="145">
        <v>100750</v>
      </c>
    </row>
    <row r="2406" spans="48:54" x14ac:dyDescent="0.15">
      <c r="AV2406" s="143" t="s">
        <v>233</v>
      </c>
      <c r="AW2406" s="144" t="s">
        <v>146</v>
      </c>
      <c r="AX2406" s="134" t="s">
        <v>198</v>
      </c>
      <c r="AY2406" s="134" t="s">
        <v>227</v>
      </c>
      <c r="AZ2406" s="134" t="s">
        <v>207</v>
      </c>
      <c r="BA2406" s="135">
        <v>0.5</v>
      </c>
      <c r="BB2406" s="145">
        <v>97540</v>
      </c>
    </row>
    <row r="2407" spans="48:54" x14ac:dyDescent="0.15">
      <c r="AV2407" s="143" t="s">
        <v>233</v>
      </c>
      <c r="AW2407" s="144" t="s">
        <v>146</v>
      </c>
      <c r="AX2407" s="134" t="s">
        <v>198</v>
      </c>
      <c r="AY2407" s="134" t="s">
        <v>227</v>
      </c>
      <c r="AZ2407" s="134" t="s">
        <v>225</v>
      </c>
      <c r="BA2407" s="135">
        <v>1</v>
      </c>
      <c r="BB2407" s="145">
        <v>122280</v>
      </c>
    </row>
    <row r="2408" spans="48:54" x14ac:dyDescent="0.15">
      <c r="AV2408" s="143" t="s">
        <v>233</v>
      </c>
      <c r="AW2408" s="144" t="s">
        <v>146</v>
      </c>
      <c r="AX2408" s="134" t="s">
        <v>198</v>
      </c>
      <c r="AY2408" s="134" t="s">
        <v>227</v>
      </c>
      <c r="AZ2408" s="134" t="s">
        <v>225</v>
      </c>
      <c r="BA2408" s="135">
        <v>0.75</v>
      </c>
      <c r="BB2408" s="145">
        <v>120900</v>
      </c>
    </row>
    <row r="2409" spans="48:54" x14ac:dyDescent="0.15">
      <c r="AV2409" s="143" t="s">
        <v>233</v>
      </c>
      <c r="AW2409" s="144" t="s">
        <v>146</v>
      </c>
      <c r="AX2409" s="134" t="s">
        <v>198</v>
      </c>
      <c r="AY2409" s="134" t="s">
        <v>227</v>
      </c>
      <c r="AZ2409" s="134" t="s">
        <v>225</v>
      </c>
      <c r="BA2409" s="135">
        <v>0.5</v>
      </c>
      <c r="BB2409" s="145">
        <v>117040</v>
      </c>
    </row>
    <row r="2410" spans="48:54" x14ac:dyDescent="0.15">
      <c r="AV2410" s="143" t="s">
        <v>233</v>
      </c>
      <c r="AW2410" s="144" t="s">
        <v>146</v>
      </c>
      <c r="AX2410" s="134" t="s">
        <v>199</v>
      </c>
      <c r="AY2410" s="134" t="s">
        <v>227</v>
      </c>
      <c r="AZ2410" s="134" t="s">
        <v>207</v>
      </c>
      <c r="BA2410" s="135">
        <v>1</v>
      </c>
      <c r="BB2410" s="145">
        <v>110350</v>
      </c>
    </row>
    <row r="2411" spans="48:54" x14ac:dyDescent="0.15">
      <c r="AV2411" s="143" t="s">
        <v>233</v>
      </c>
      <c r="AW2411" s="144" t="s">
        <v>146</v>
      </c>
      <c r="AX2411" s="134" t="s">
        <v>199</v>
      </c>
      <c r="AY2411" s="134" t="s">
        <v>227</v>
      </c>
      <c r="AZ2411" s="134" t="s">
        <v>207</v>
      </c>
      <c r="BA2411" s="135">
        <v>0.75</v>
      </c>
      <c r="BB2411" s="145">
        <v>108450</v>
      </c>
    </row>
    <row r="2412" spans="48:54" x14ac:dyDescent="0.15">
      <c r="AV2412" s="143" t="s">
        <v>233</v>
      </c>
      <c r="AW2412" s="144" t="s">
        <v>146</v>
      </c>
      <c r="AX2412" s="134" t="s">
        <v>199</v>
      </c>
      <c r="AY2412" s="134" t="s">
        <v>227</v>
      </c>
      <c r="AZ2412" s="134" t="s">
        <v>207</v>
      </c>
      <c r="BA2412" s="135">
        <v>0.5</v>
      </c>
      <c r="BB2412" s="145">
        <v>104370</v>
      </c>
    </row>
    <row r="2413" spans="48:54" x14ac:dyDescent="0.15">
      <c r="AV2413" s="143" t="s">
        <v>233</v>
      </c>
      <c r="AW2413" s="144" t="s">
        <v>146</v>
      </c>
      <c r="AX2413" s="134" t="s">
        <v>199</v>
      </c>
      <c r="AY2413" s="134" t="s">
        <v>227</v>
      </c>
      <c r="AZ2413" s="134" t="s">
        <v>225</v>
      </c>
      <c r="BA2413" s="135">
        <v>1</v>
      </c>
      <c r="BB2413" s="145">
        <v>132410</v>
      </c>
    </row>
    <row r="2414" spans="48:54" x14ac:dyDescent="0.15">
      <c r="AV2414" s="143" t="s">
        <v>233</v>
      </c>
      <c r="AW2414" s="144" t="s">
        <v>146</v>
      </c>
      <c r="AX2414" s="134" t="s">
        <v>199</v>
      </c>
      <c r="AY2414" s="134" t="s">
        <v>227</v>
      </c>
      <c r="AZ2414" s="134" t="s">
        <v>225</v>
      </c>
      <c r="BA2414" s="135">
        <v>0.75</v>
      </c>
      <c r="BB2414" s="145">
        <v>130130</v>
      </c>
    </row>
    <row r="2415" spans="48:54" x14ac:dyDescent="0.15">
      <c r="AV2415" s="143" t="s">
        <v>233</v>
      </c>
      <c r="AW2415" s="144" t="s">
        <v>146</v>
      </c>
      <c r="AX2415" s="134" t="s">
        <v>199</v>
      </c>
      <c r="AY2415" s="134" t="s">
        <v>227</v>
      </c>
      <c r="AZ2415" s="134" t="s">
        <v>225</v>
      </c>
      <c r="BA2415" s="135">
        <v>0.5</v>
      </c>
      <c r="BB2415" s="145">
        <v>125240</v>
      </c>
    </row>
    <row r="2416" spans="48:54" x14ac:dyDescent="0.15">
      <c r="AV2416" s="143" t="s">
        <v>233</v>
      </c>
      <c r="AW2416" s="144" t="s">
        <v>146</v>
      </c>
      <c r="AX2416" s="134" t="s">
        <v>200</v>
      </c>
      <c r="AY2416" s="134" t="s">
        <v>227</v>
      </c>
      <c r="AZ2416" s="134" t="s">
        <v>207</v>
      </c>
      <c r="BA2416" s="135">
        <v>1</v>
      </c>
      <c r="BB2416" s="145">
        <v>173740</v>
      </c>
    </row>
    <row r="2417" spans="48:54" x14ac:dyDescent="0.15">
      <c r="AV2417" s="143" t="s">
        <v>233</v>
      </c>
      <c r="AW2417" s="144" t="s">
        <v>146</v>
      </c>
      <c r="AX2417" s="134" t="s">
        <v>200</v>
      </c>
      <c r="AY2417" s="134" t="s">
        <v>227</v>
      </c>
      <c r="AZ2417" s="134" t="s">
        <v>207</v>
      </c>
      <c r="BA2417" s="135">
        <v>0.75</v>
      </c>
      <c r="BB2417" s="145">
        <v>165910</v>
      </c>
    </row>
    <row r="2418" spans="48:54" x14ac:dyDescent="0.15">
      <c r="AV2418" s="143" t="s">
        <v>233</v>
      </c>
      <c r="AW2418" s="144" t="s">
        <v>146</v>
      </c>
      <c r="AX2418" s="134" t="s">
        <v>200</v>
      </c>
      <c r="AY2418" s="134" t="s">
        <v>227</v>
      </c>
      <c r="AZ2418" s="134" t="s">
        <v>207</v>
      </c>
      <c r="BA2418" s="135">
        <v>0.5</v>
      </c>
      <c r="BB2418" s="145">
        <v>156120</v>
      </c>
    </row>
    <row r="2419" spans="48:54" x14ac:dyDescent="0.15">
      <c r="AV2419" s="143" t="s">
        <v>233</v>
      </c>
      <c r="AW2419" s="144" t="s">
        <v>146</v>
      </c>
      <c r="AX2419" s="134" t="s">
        <v>200</v>
      </c>
      <c r="AY2419" s="134" t="s">
        <v>227</v>
      </c>
      <c r="AZ2419" s="134" t="s">
        <v>225</v>
      </c>
      <c r="BA2419" s="135">
        <v>1</v>
      </c>
      <c r="BB2419" s="145">
        <v>208490</v>
      </c>
    </row>
    <row r="2420" spans="48:54" x14ac:dyDescent="0.15">
      <c r="AV2420" s="143" t="s">
        <v>233</v>
      </c>
      <c r="AW2420" s="144" t="s">
        <v>146</v>
      </c>
      <c r="AX2420" s="134" t="s">
        <v>200</v>
      </c>
      <c r="AY2420" s="134" t="s">
        <v>227</v>
      </c>
      <c r="AZ2420" s="134" t="s">
        <v>225</v>
      </c>
      <c r="BA2420" s="135">
        <v>0.75</v>
      </c>
      <c r="BB2420" s="145">
        <v>199090</v>
      </c>
    </row>
    <row r="2421" spans="48:54" x14ac:dyDescent="0.15">
      <c r="AV2421" s="143" t="s">
        <v>233</v>
      </c>
      <c r="AW2421" s="144" t="s">
        <v>146</v>
      </c>
      <c r="AX2421" s="134" t="s">
        <v>200</v>
      </c>
      <c r="AY2421" s="134" t="s">
        <v>227</v>
      </c>
      <c r="AZ2421" s="134" t="s">
        <v>225</v>
      </c>
      <c r="BA2421" s="135">
        <v>0.5</v>
      </c>
      <c r="BB2421" s="145">
        <v>187340</v>
      </c>
    </row>
    <row r="2422" spans="48:54" x14ac:dyDescent="0.15">
      <c r="AV2422" s="143" t="s">
        <v>233</v>
      </c>
      <c r="AW2422" s="144" t="s">
        <v>146</v>
      </c>
      <c r="AX2422" s="134" t="s">
        <v>201</v>
      </c>
      <c r="AY2422" s="134" t="s">
        <v>227</v>
      </c>
      <c r="AZ2422" s="134" t="s">
        <v>207</v>
      </c>
      <c r="BA2422" s="135">
        <v>1</v>
      </c>
      <c r="BB2422" s="145">
        <v>258980</v>
      </c>
    </row>
    <row r="2423" spans="48:54" x14ac:dyDescent="0.15">
      <c r="AV2423" s="143" t="s">
        <v>233</v>
      </c>
      <c r="AW2423" s="144" t="s">
        <v>146</v>
      </c>
      <c r="AX2423" s="134" t="s">
        <v>201</v>
      </c>
      <c r="AY2423" s="134" t="s">
        <v>227</v>
      </c>
      <c r="AZ2423" s="134" t="s">
        <v>207</v>
      </c>
      <c r="BA2423" s="135">
        <v>0.75</v>
      </c>
      <c r="BB2423" s="145">
        <v>242990</v>
      </c>
    </row>
    <row r="2424" spans="48:54" x14ac:dyDescent="0.15">
      <c r="AV2424" s="143" t="s">
        <v>233</v>
      </c>
      <c r="AW2424" s="144" t="s">
        <v>146</v>
      </c>
      <c r="AX2424" s="134" t="s">
        <v>201</v>
      </c>
      <c r="AY2424" s="134" t="s">
        <v>227</v>
      </c>
      <c r="AZ2424" s="134" t="s">
        <v>207</v>
      </c>
      <c r="BA2424" s="135">
        <v>0.5</v>
      </c>
      <c r="BB2424" s="145">
        <v>225050</v>
      </c>
    </row>
    <row r="2425" spans="48:54" x14ac:dyDescent="0.15">
      <c r="AV2425" s="143" t="s">
        <v>233</v>
      </c>
      <c r="AW2425" s="144" t="s">
        <v>146</v>
      </c>
      <c r="AX2425" s="134" t="s">
        <v>201</v>
      </c>
      <c r="AY2425" s="134" t="s">
        <v>227</v>
      </c>
      <c r="AZ2425" s="134" t="s">
        <v>225</v>
      </c>
      <c r="BA2425" s="135">
        <v>1</v>
      </c>
      <c r="BB2425" s="145">
        <v>310780</v>
      </c>
    </row>
    <row r="2426" spans="48:54" x14ac:dyDescent="0.15">
      <c r="AV2426" s="143" t="s">
        <v>233</v>
      </c>
      <c r="AW2426" s="144" t="s">
        <v>146</v>
      </c>
      <c r="AX2426" s="134" t="s">
        <v>201</v>
      </c>
      <c r="AY2426" s="134" t="s">
        <v>227</v>
      </c>
      <c r="AZ2426" s="134" t="s">
        <v>225</v>
      </c>
      <c r="BA2426" s="135">
        <v>0.75</v>
      </c>
      <c r="BB2426" s="145">
        <v>291590</v>
      </c>
    </row>
    <row r="2427" spans="48:54" x14ac:dyDescent="0.15">
      <c r="AV2427" s="143" t="s">
        <v>233</v>
      </c>
      <c r="AW2427" s="144" t="s">
        <v>146</v>
      </c>
      <c r="AX2427" s="134" t="s">
        <v>201</v>
      </c>
      <c r="AY2427" s="134" t="s">
        <v>227</v>
      </c>
      <c r="AZ2427" s="134" t="s">
        <v>225</v>
      </c>
      <c r="BA2427" s="135">
        <v>0.5</v>
      </c>
      <c r="BB2427" s="145">
        <v>270060</v>
      </c>
    </row>
    <row r="2428" spans="48:54" x14ac:dyDescent="0.15">
      <c r="AV2428" s="143" t="s">
        <v>233</v>
      </c>
      <c r="AW2428" s="144" t="s">
        <v>147</v>
      </c>
      <c r="AX2428" s="134" t="s">
        <v>198</v>
      </c>
      <c r="AY2428" s="134" t="s">
        <v>227</v>
      </c>
      <c r="AZ2428" s="134" t="s">
        <v>207</v>
      </c>
      <c r="BA2428" s="135">
        <v>1</v>
      </c>
      <c r="BB2428" s="145">
        <v>82570</v>
      </c>
    </row>
    <row r="2429" spans="48:54" x14ac:dyDescent="0.15">
      <c r="AV2429" s="143" t="s">
        <v>233</v>
      </c>
      <c r="AW2429" s="144" t="s">
        <v>147</v>
      </c>
      <c r="AX2429" s="134" t="s">
        <v>198</v>
      </c>
      <c r="AY2429" s="134" t="s">
        <v>227</v>
      </c>
      <c r="AZ2429" s="134" t="s">
        <v>207</v>
      </c>
      <c r="BA2429" s="135">
        <v>0.75</v>
      </c>
      <c r="BB2429" s="145">
        <v>80220</v>
      </c>
    </row>
    <row r="2430" spans="48:54" x14ac:dyDescent="0.15">
      <c r="AV2430" s="143" t="s">
        <v>233</v>
      </c>
      <c r="AW2430" s="144" t="s">
        <v>147</v>
      </c>
      <c r="AX2430" s="134" t="s">
        <v>198</v>
      </c>
      <c r="AY2430" s="134" t="s">
        <v>227</v>
      </c>
      <c r="AZ2430" s="134" t="s">
        <v>207</v>
      </c>
      <c r="BA2430" s="135">
        <v>0.5</v>
      </c>
      <c r="BB2430" s="145">
        <v>77220</v>
      </c>
    </row>
    <row r="2431" spans="48:54" x14ac:dyDescent="0.15">
      <c r="AV2431" s="143" t="s">
        <v>233</v>
      </c>
      <c r="AW2431" s="144" t="s">
        <v>147</v>
      </c>
      <c r="AX2431" s="134" t="s">
        <v>198</v>
      </c>
      <c r="AY2431" s="134" t="s">
        <v>227</v>
      </c>
      <c r="AZ2431" s="134" t="s">
        <v>225</v>
      </c>
      <c r="BA2431" s="135">
        <v>1</v>
      </c>
      <c r="BB2431" s="145">
        <v>99090</v>
      </c>
    </row>
    <row r="2432" spans="48:54" x14ac:dyDescent="0.15">
      <c r="AV2432" s="143" t="s">
        <v>233</v>
      </c>
      <c r="AW2432" s="144" t="s">
        <v>147</v>
      </c>
      <c r="AX2432" s="134" t="s">
        <v>198</v>
      </c>
      <c r="AY2432" s="134" t="s">
        <v>227</v>
      </c>
      <c r="AZ2432" s="134" t="s">
        <v>225</v>
      </c>
      <c r="BA2432" s="135">
        <v>0.75</v>
      </c>
      <c r="BB2432" s="145">
        <v>96270</v>
      </c>
    </row>
    <row r="2433" spans="48:54" x14ac:dyDescent="0.15">
      <c r="AV2433" s="143" t="s">
        <v>233</v>
      </c>
      <c r="AW2433" s="144" t="s">
        <v>147</v>
      </c>
      <c r="AX2433" s="134" t="s">
        <v>198</v>
      </c>
      <c r="AY2433" s="134" t="s">
        <v>227</v>
      </c>
      <c r="AZ2433" s="134" t="s">
        <v>225</v>
      </c>
      <c r="BA2433" s="135">
        <v>0.5</v>
      </c>
      <c r="BB2433" s="145">
        <v>92660</v>
      </c>
    </row>
    <row r="2434" spans="48:54" x14ac:dyDescent="0.15">
      <c r="AV2434" s="143" t="s">
        <v>233</v>
      </c>
      <c r="AW2434" s="144" t="s">
        <v>147</v>
      </c>
      <c r="AX2434" s="134" t="s">
        <v>199</v>
      </c>
      <c r="AY2434" s="134" t="s">
        <v>227</v>
      </c>
      <c r="AZ2434" s="134" t="s">
        <v>207</v>
      </c>
      <c r="BA2434" s="135">
        <v>1</v>
      </c>
      <c r="BB2434" s="145">
        <v>91020</v>
      </c>
    </row>
    <row r="2435" spans="48:54" x14ac:dyDescent="0.15">
      <c r="AV2435" s="143" t="s">
        <v>233</v>
      </c>
      <c r="AW2435" s="144" t="s">
        <v>147</v>
      </c>
      <c r="AX2435" s="134" t="s">
        <v>199</v>
      </c>
      <c r="AY2435" s="134" t="s">
        <v>227</v>
      </c>
      <c r="AZ2435" s="134" t="s">
        <v>207</v>
      </c>
      <c r="BA2435" s="135">
        <v>0.75</v>
      </c>
      <c r="BB2435" s="145">
        <v>87910</v>
      </c>
    </row>
    <row r="2436" spans="48:54" x14ac:dyDescent="0.15">
      <c r="AV2436" s="143" t="s">
        <v>233</v>
      </c>
      <c r="AW2436" s="144" t="s">
        <v>147</v>
      </c>
      <c r="AX2436" s="134" t="s">
        <v>199</v>
      </c>
      <c r="AY2436" s="134" t="s">
        <v>227</v>
      </c>
      <c r="AZ2436" s="134" t="s">
        <v>207</v>
      </c>
      <c r="BA2436" s="135">
        <v>0.5</v>
      </c>
      <c r="BB2436" s="145">
        <v>84050</v>
      </c>
    </row>
    <row r="2437" spans="48:54" x14ac:dyDescent="0.15">
      <c r="AV2437" s="143" t="s">
        <v>233</v>
      </c>
      <c r="AW2437" s="144" t="s">
        <v>147</v>
      </c>
      <c r="AX2437" s="134" t="s">
        <v>199</v>
      </c>
      <c r="AY2437" s="134" t="s">
        <v>227</v>
      </c>
      <c r="AZ2437" s="134" t="s">
        <v>225</v>
      </c>
      <c r="BA2437" s="135">
        <v>1</v>
      </c>
      <c r="BB2437" s="145">
        <v>109220</v>
      </c>
    </row>
    <row r="2438" spans="48:54" x14ac:dyDescent="0.15">
      <c r="AV2438" s="143" t="s">
        <v>233</v>
      </c>
      <c r="AW2438" s="144" t="s">
        <v>147</v>
      </c>
      <c r="AX2438" s="134" t="s">
        <v>199</v>
      </c>
      <c r="AY2438" s="134" t="s">
        <v>227</v>
      </c>
      <c r="AZ2438" s="134" t="s">
        <v>225</v>
      </c>
      <c r="BA2438" s="135">
        <v>0.75</v>
      </c>
      <c r="BB2438" s="145">
        <v>105490</v>
      </c>
    </row>
    <row r="2439" spans="48:54" x14ac:dyDescent="0.15">
      <c r="AV2439" s="143" t="s">
        <v>233</v>
      </c>
      <c r="AW2439" s="144" t="s">
        <v>147</v>
      </c>
      <c r="AX2439" s="134" t="s">
        <v>199</v>
      </c>
      <c r="AY2439" s="134" t="s">
        <v>227</v>
      </c>
      <c r="AZ2439" s="134" t="s">
        <v>225</v>
      </c>
      <c r="BA2439" s="135">
        <v>0.5</v>
      </c>
      <c r="BB2439" s="145">
        <v>100860</v>
      </c>
    </row>
    <row r="2440" spans="48:54" x14ac:dyDescent="0.15">
      <c r="AV2440" s="143" t="s">
        <v>233</v>
      </c>
      <c r="AW2440" s="144" t="s">
        <v>147</v>
      </c>
      <c r="AX2440" s="134" t="s">
        <v>200</v>
      </c>
      <c r="AY2440" s="134" t="s">
        <v>227</v>
      </c>
      <c r="AZ2440" s="134" t="s">
        <v>207</v>
      </c>
      <c r="BA2440" s="135">
        <v>1</v>
      </c>
      <c r="BB2440" s="145">
        <v>154410</v>
      </c>
    </row>
    <row r="2441" spans="48:54" x14ac:dyDescent="0.15">
      <c r="AV2441" s="143" t="s">
        <v>233</v>
      </c>
      <c r="AW2441" s="144" t="s">
        <v>147</v>
      </c>
      <c r="AX2441" s="134" t="s">
        <v>200</v>
      </c>
      <c r="AY2441" s="134" t="s">
        <v>227</v>
      </c>
      <c r="AZ2441" s="134" t="s">
        <v>207</v>
      </c>
      <c r="BA2441" s="135">
        <v>0.75</v>
      </c>
      <c r="BB2441" s="145">
        <v>145370</v>
      </c>
    </row>
    <row r="2442" spans="48:54" x14ac:dyDescent="0.15">
      <c r="AV2442" s="143" t="s">
        <v>233</v>
      </c>
      <c r="AW2442" s="144" t="s">
        <v>147</v>
      </c>
      <c r="AX2442" s="134" t="s">
        <v>200</v>
      </c>
      <c r="AY2442" s="134" t="s">
        <v>227</v>
      </c>
      <c r="AZ2442" s="134" t="s">
        <v>207</v>
      </c>
      <c r="BA2442" s="135">
        <v>0.5</v>
      </c>
      <c r="BB2442" s="145">
        <v>135800</v>
      </c>
    </row>
    <row r="2443" spans="48:54" x14ac:dyDescent="0.15">
      <c r="AV2443" s="143" t="s">
        <v>233</v>
      </c>
      <c r="AW2443" s="144" t="s">
        <v>147</v>
      </c>
      <c r="AX2443" s="134" t="s">
        <v>200</v>
      </c>
      <c r="AY2443" s="134" t="s">
        <v>227</v>
      </c>
      <c r="AZ2443" s="134" t="s">
        <v>225</v>
      </c>
      <c r="BA2443" s="135">
        <v>1</v>
      </c>
      <c r="BB2443" s="145">
        <v>185290</v>
      </c>
    </row>
    <row r="2444" spans="48:54" x14ac:dyDescent="0.15">
      <c r="AV2444" s="143" t="s">
        <v>233</v>
      </c>
      <c r="AW2444" s="144" t="s">
        <v>147</v>
      </c>
      <c r="AX2444" s="134" t="s">
        <v>200</v>
      </c>
      <c r="AY2444" s="134" t="s">
        <v>227</v>
      </c>
      <c r="AZ2444" s="134" t="s">
        <v>225</v>
      </c>
      <c r="BA2444" s="135">
        <v>0.75</v>
      </c>
      <c r="BB2444" s="145">
        <v>174440</v>
      </c>
    </row>
    <row r="2445" spans="48:54" x14ac:dyDescent="0.15">
      <c r="AV2445" s="143" t="s">
        <v>233</v>
      </c>
      <c r="AW2445" s="144" t="s">
        <v>147</v>
      </c>
      <c r="AX2445" s="134" t="s">
        <v>200</v>
      </c>
      <c r="AY2445" s="134" t="s">
        <v>227</v>
      </c>
      <c r="AZ2445" s="134" t="s">
        <v>225</v>
      </c>
      <c r="BA2445" s="135">
        <v>0.5</v>
      </c>
      <c r="BB2445" s="145">
        <v>162960</v>
      </c>
    </row>
    <row r="2446" spans="48:54" x14ac:dyDescent="0.15">
      <c r="AV2446" s="143" t="s">
        <v>233</v>
      </c>
      <c r="AW2446" s="144" t="s">
        <v>147</v>
      </c>
      <c r="AX2446" s="134" t="s">
        <v>201</v>
      </c>
      <c r="AY2446" s="134" t="s">
        <v>227</v>
      </c>
      <c r="AZ2446" s="134" t="s">
        <v>207</v>
      </c>
      <c r="BA2446" s="135">
        <v>1</v>
      </c>
      <c r="BB2446" s="145">
        <v>239650</v>
      </c>
    </row>
    <row r="2447" spans="48:54" x14ac:dyDescent="0.15">
      <c r="AV2447" s="143" t="s">
        <v>233</v>
      </c>
      <c r="AW2447" s="144" t="s">
        <v>147</v>
      </c>
      <c r="AX2447" s="134" t="s">
        <v>201</v>
      </c>
      <c r="AY2447" s="134" t="s">
        <v>227</v>
      </c>
      <c r="AZ2447" s="134" t="s">
        <v>207</v>
      </c>
      <c r="BA2447" s="135">
        <v>0.75</v>
      </c>
      <c r="BB2447" s="145">
        <v>222460</v>
      </c>
    </row>
    <row r="2448" spans="48:54" x14ac:dyDescent="0.15">
      <c r="AV2448" s="143" t="s">
        <v>233</v>
      </c>
      <c r="AW2448" s="144" t="s">
        <v>147</v>
      </c>
      <c r="AX2448" s="134" t="s">
        <v>201</v>
      </c>
      <c r="AY2448" s="134" t="s">
        <v>227</v>
      </c>
      <c r="AZ2448" s="134" t="s">
        <v>207</v>
      </c>
      <c r="BA2448" s="135">
        <v>0.5</v>
      </c>
      <c r="BB2448" s="145">
        <v>204730</v>
      </c>
    </row>
    <row r="2449" spans="48:54" x14ac:dyDescent="0.15">
      <c r="AV2449" s="143" t="s">
        <v>233</v>
      </c>
      <c r="AW2449" s="144" t="s">
        <v>147</v>
      </c>
      <c r="AX2449" s="134" t="s">
        <v>201</v>
      </c>
      <c r="AY2449" s="134" t="s">
        <v>227</v>
      </c>
      <c r="AZ2449" s="134" t="s">
        <v>225</v>
      </c>
      <c r="BA2449" s="135">
        <v>1</v>
      </c>
      <c r="BB2449" s="145">
        <v>287580</v>
      </c>
    </row>
    <row r="2450" spans="48:54" x14ac:dyDescent="0.15">
      <c r="AV2450" s="143" t="s">
        <v>233</v>
      </c>
      <c r="AW2450" s="144" t="s">
        <v>147</v>
      </c>
      <c r="AX2450" s="134" t="s">
        <v>201</v>
      </c>
      <c r="AY2450" s="134" t="s">
        <v>227</v>
      </c>
      <c r="AZ2450" s="134" t="s">
        <v>225</v>
      </c>
      <c r="BA2450" s="135">
        <v>0.75</v>
      </c>
      <c r="BB2450" s="145">
        <v>266950</v>
      </c>
    </row>
    <row r="2451" spans="48:54" x14ac:dyDescent="0.15">
      <c r="AV2451" s="143" t="s">
        <v>233</v>
      </c>
      <c r="AW2451" s="144" t="s">
        <v>147</v>
      </c>
      <c r="AX2451" s="134" t="s">
        <v>201</v>
      </c>
      <c r="AY2451" s="134" t="s">
        <v>227</v>
      </c>
      <c r="AZ2451" s="134" t="s">
        <v>225</v>
      </c>
      <c r="BA2451" s="135">
        <v>0.5</v>
      </c>
      <c r="BB2451" s="145">
        <v>245670</v>
      </c>
    </row>
    <row r="2452" spans="48:54" x14ac:dyDescent="0.15">
      <c r="AV2452" s="143" t="s">
        <v>233</v>
      </c>
      <c r="AW2452" s="144" t="s">
        <v>148</v>
      </c>
      <c r="AX2452" s="134" t="s">
        <v>198</v>
      </c>
      <c r="AY2452" s="134" t="s">
        <v>227</v>
      </c>
      <c r="AZ2452" s="134" t="s">
        <v>207</v>
      </c>
      <c r="BA2452" s="135">
        <v>1</v>
      </c>
      <c r="BB2452" s="145">
        <v>79610</v>
      </c>
    </row>
    <row r="2453" spans="48:54" x14ac:dyDescent="0.15">
      <c r="AV2453" s="143" t="s">
        <v>233</v>
      </c>
      <c r="AW2453" s="144" t="s">
        <v>148</v>
      </c>
      <c r="AX2453" s="134" t="s">
        <v>198</v>
      </c>
      <c r="AY2453" s="134" t="s">
        <v>227</v>
      </c>
      <c r="AZ2453" s="134" t="s">
        <v>207</v>
      </c>
      <c r="BA2453" s="135">
        <v>0.75</v>
      </c>
      <c r="BB2453" s="145">
        <v>77110</v>
      </c>
    </row>
    <row r="2454" spans="48:54" x14ac:dyDescent="0.15">
      <c r="AV2454" s="143" t="s">
        <v>233</v>
      </c>
      <c r="AW2454" s="144" t="s">
        <v>148</v>
      </c>
      <c r="AX2454" s="134" t="s">
        <v>198</v>
      </c>
      <c r="AY2454" s="134" t="s">
        <v>227</v>
      </c>
      <c r="AZ2454" s="134" t="s">
        <v>207</v>
      </c>
      <c r="BA2454" s="135">
        <v>0.5</v>
      </c>
      <c r="BB2454" s="145">
        <v>74570</v>
      </c>
    </row>
    <row r="2455" spans="48:54" x14ac:dyDescent="0.15">
      <c r="AV2455" s="143" t="s">
        <v>233</v>
      </c>
      <c r="AW2455" s="144" t="s">
        <v>148</v>
      </c>
      <c r="AX2455" s="134" t="s">
        <v>198</v>
      </c>
      <c r="AY2455" s="134" t="s">
        <v>227</v>
      </c>
      <c r="AZ2455" s="134" t="s">
        <v>225</v>
      </c>
      <c r="BA2455" s="135">
        <v>1</v>
      </c>
      <c r="BB2455" s="145">
        <v>95530</v>
      </c>
    </row>
    <row r="2456" spans="48:54" x14ac:dyDescent="0.15">
      <c r="AV2456" s="143" t="s">
        <v>233</v>
      </c>
      <c r="AW2456" s="144" t="s">
        <v>148</v>
      </c>
      <c r="AX2456" s="134" t="s">
        <v>198</v>
      </c>
      <c r="AY2456" s="134" t="s">
        <v>227</v>
      </c>
      <c r="AZ2456" s="134" t="s">
        <v>225</v>
      </c>
      <c r="BA2456" s="135">
        <v>0.75</v>
      </c>
      <c r="BB2456" s="145">
        <v>92520</v>
      </c>
    </row>
    <row r="2457" spans="48:54" x14ac:dyDescent="0.15">
      <c r="AV2457" s="143" t="s">
        <v>233</v>
      </c>
      <c r="AW2457" s="144" t="s">
        <v>148</v>
      </c>
      <c r="AX2457" s="134" t="s">
        <v>198</v>
      </c>
      <c r="AY2457" s="134" t="s">
        <v>227</v>
      </c>
      <c r="AZ2457" s="134" t="s">
        <v>225</v>
      </c>
      <c r="BA2457" s="135">
        <v>0.5</v>
      </c>
      <c r="BB2457" s="145">
        <v>89490</v>
      </c>
    </row>
    <row r="2458" spans="48:54" x14ac:dyDescent="0.15">
      <c r="AV2458" s="143" t="s">
        <v>233</v>
      </c>
      <c r="AW2458" s="144" t="s">
        <v>148</v>
      </c>
      <c r="AX2458" s="134" t="s">
        <v>199</v>
      </c>
      <c r="AY2458" s="134" t="s">
        <v>227</v>
      </c>
      <c r="AZ2458" s="134" t="s">
        <v>207</v>
      </c>
      <c r="BA2458" s="135">
        <v>1</v>
      </c>
      <c r="BB2458" s="145">
        <v>88040</v>
      </c>
    </row>
    <row r="2459" spans="48:54" x14ac:dyDescent="0.15">
      <c r="AV2459" s="143" t="s">
        <v>233</v>
      </c>
      <c r="AW2459" s="144" t="s">
        <v>148</v>
      </c>
      <c r="AX2459" s="134" t="s">
        <v>199</v>
      </c>
      <c r="AY2459" s="134" t="s">
        <v>227</v>
      </c>
      <c r="AZ2459" s="134" t="s">
        <v>207</v>
      </c>
      <c r="BA2459" s="135">
        <v>0.75</v>
      </c>
      <c r="BB2459" s="145">
        <v>84790</v>
      </c>
    </row>
    <row r="2460" spans="48:54" x14ac:dyDescent="0.15">
      <c r="AV2460" s="143" t="s">
        <v>233</v>
      </c>
      <c r="AW2460" s="144" t="s">
        <v>148</v>
      </c>
      <c r="AX2460" s="134" t="s">
        <v>199</v>
      </c>
      <c r="AY2460" s="134" t="s">
        <v>227</v>
      </c>
      <c r="AZ2460" s="134" t="s">
        <v>207</v>
      </c>
      <c r="BA2460" s="135">
        <v>0.5</v>
      </c>
      <c r="BB2460" s="145">
        <v>81400</v>
      </c>
    </row>
    <row r="2461" spans="48:54" x14ac:dyDescent="0.15">
      <c r="AV2461" s="143" t="s">
        <v>233</v>
      </c>
      <c r="AW2461" s="144" t="s">
        <v>148</v>
      </c>
      <c r="AX2461" s="134" t="s">
        <v>199</v>
      </c>
      <c r="AY2461" s="134" t="s">
        <v>227</v>
      </c>
      <c r="AZ2461" s="134" t="s">
        <v>225</v>
      </c>
      <c r="BA2461" s="135">
        <v>1</v>
      </c>
      <c r="BB2461" s="145">
        <v>105650</v>
      </c>
    </row>
    <row r="2462" spans="48:54" x14ac:dyDescent="0.15">
      <c r="AV2462" s="143" t="s">
        <v>233</v>
      </c>
      <c r="AW2462" s="144" t="s">
        <v>148</v>
      </c>
      <c r="AX2462" s="134" t="s">
        <v>199</v>
      </c>
      <c r="AY2462" s="134" t="s">
        <v>227</v>
      </c>
      <c r="AZ2462" s="134" t="s">
        <v>225</v>
      </c>
      <c r="BA2462" s="135">
        <v>0.75</v>
      </c>
      <c r="BB2462" s="145">
        <v>101740</v>
      </c>
    </row>
    <row r="2463" spans="48:54" x14ac:dyDescent="0.15">
      <c r="AV2463" s="143" t="s">
        <v>233</v>
      </c>
      <c r="AW2463" s="144" t="s">
        <v>148</v>
      </c>
      <c r="AX2463" s="134" t="s">
        <v>199</v>
      </c>
      <c r="AY2463" s="134" t="s">
        <v>227</v>
      </c>
      <c r="AZ2463" s="134" t="s">
        <v>225</v>
      </c>
      <c r="BA2463" s="135">
        <v>0.5</v>
      </c>
      <c r="BB2463" s="145">
        <v>97670</v>
      </c>
    </row>
    <row r="2464" spans="48:54" x14ac:dyDescent="0.15">
      <c r="AV2464" s="143" t="s">
        <v>233</v>
      </c>
      <c r="AW2464" s="144" t="s">
        <v>148</v>
      </c>
      <c r="AX2464" s="134" t="s">
        <v>200</v>
      </c>
      <c r="AY2464" s="134" t="s">
        <v>227</v>
      </c>
      <c r="AZ2464" s="134" t="s">
        <v>207</v>
      </c>
      <c r="BA2464" s="135">
        <v>1</v>
      </c>
      <c r="BB2464" s="145">
        <v>151430</v>
      </c>
    </row>
    <row r="2465" spans="48:54" x14ac:dyDescent="0.15">
      <c r="AV2465" s="143" t="s">
        <v>233</v>
      </c>
      <c r="AW2465" s="144" t="s">
        <v>148</v>
      </c>
      <c r="AX2465" s="134" t="s">
        <v>200</v>
      </c>
      <c r="AY2465" s="134" t="s">
        <v>227</v>
      </c>
      <c r="AZ2465" s="134" t="s">
        <v>207</v>
      </c>
      <c r="BA2465" s="135">
        <v>0.75</v>
      </c>
      <c r="BB2465" s="145">
        <v>142250</v>
      </c>
    </row>
    <row r="2466" spans="48:54" x14ac:dyDescent="0.15">
      <c r="AV2466" s="143" t="s">
        <v>233</v>
      </c>
      <c r="AW2466" s="144" t="s">
        <v>148</v>
      </c>
      <c r="AX2466" s="134" t="s">
        <v>200</v>
      </c>
      <c r="AY2466" s="134" t="s">
        <v>227</v>
      </c>
      <c r="AZ2466" s="134" t="s">
        <v>207</v>
      </c>
      <c r="BA2466" s="135">
        <v>0.5</v>
      </c>
      <c r="BB2466" s="145">
        <v>133150</v>
      </c>
    </row>
    <row r="2467" spans="48:54" x14ac:dyDescent="0.15">
      <c r="AV2467" s="143" t="s">
        <v>233</v>
      </c>
      <c r="AW2467" s="144" t="s">
        <v>148</v>
      </c>
      <c r="AX2467" s="134" t="s">
        <v>200</v>
      </c>
      <c r="AY2467" s="134" t="s">
        <v>227</v>
      </c>
      <c r="AZ2467" s="134" t="s">
        <v>225</v>
      </c>
      <c r="BA2467" s="135">
        <v>1</v>
      </c>
      <c r="BB2467" s="145">
        <v>181720</v>
      </c>
    </row>
    <row r="2468" spans="48:54" x14ac:dyDescent="0.15">
      <c r="AV2468" s="143" t="s">
        <v>233</v>
      </c>
      <c r="AW2468" s="144" t="s">
        <v>148</v>
      </c>
      <c r="AX2468" s="134" t="s">
        <v>200</v>
      </c>
      <c r="AY2468" s="134" t="s">
        <v>227</v>
      </c>
      <c r="AZ2468" s="134" t="s">
        <v>225</v>
      </c>
      <c r="BA2468" s="135">
        <v>0.75</v>
      </c>
      <c r="BB2468" s="145">
        <v>170710</v>
      </c>
    </row>
    <row r="2469" spans="48:54" x14ac:dyDescent="0.15">
      <c r="AV2469" s="143" t="s">
        <v>233</v>
      </c>
      <c r="AW2469" s="144" t="s">
        <v>148</v>
      </c>
      <c r="AX2469" s="134" t="s">
        <v>200</v>
      </c>
      <c r="AY2469" s="134" t="s">
        <v>227</v>
      </c>
      <c r="AZ2469" s="134" t="s">
        <v>225</v>
      </c>
      <c r="BA2469" s="135">
        <v>0.5</v>
      </c>
      <c r="BB2469" s="145">
        <v>159780</v>
      </c>
    </row>
    <row r="2470" spans="48:54" x14ac:dyDescent="0.15">
      <c r="AV2470" s="143" t="s">
        <v>233</v>
      </c>
      <c r="AW2470" s="144" t="s">
        <v>148</v>
      </c>
      <c r="AX2470" s="134" t="s">
        <v>201</v>
      </c>
      <c r="AY2470" s="134" t="s">
        <v>227</v>
      </c>
      <c r="AZ2470" s="134" t="s">
        <v>207</v>
      </c>
      <c r="BA2470" s="135">
        <v>1</v>
      </c>
      <c r="BB2470" s="145">
        <v>236670</v>
      </c>
    </row>
    <row r="2471" spans="48:54" x14ac:dyDescent="0.15">
      <c r="AV2471" s="143" t="s">
        <v>233</v>
      </c>
      <c r="AW2471" s="144" t="s">
        <v>148</v>
      </c>
      <c r="AX2471" s="134" t="s">
        <v>201</v>
      </c>
      <c r="AY2471" s="134" t="s">
        <v>227</v>
      </c>
      <c r="AZ2471" s="134" t="s">
        <v>207</v>
      </c>
      <c r="BA2471" s="135">
        <v>0.75</v>
      </c>
      <c r="BB2471" s="145">
        <v>219340</v>
      </c>
    </row>
    <row r="2472" spans="48:54" x14ac:dyDescent="0.15">
      <c r="AV2472" s="143" t="s">
        <v>233</v>
      </c>
      <c r="AW2472" s="144" t="s">
        <v>148</v>
      </c>
      <c r="AX2472" s="134" t="s">
        <v>201</v>
      </c>
      <c r="AY2472" s="134" t="s">
        <v>227</v>
      </c>
      <c r="AZ2472" s="134" t="s">
        <v>207</v>
      </c>
      <c r="BA2472" s="135">
        <v>0.5</v>
      </c>
      <c r="BB2472" s="145">
        <v>202080</v>
      </c>
    </row>
    <row r="2473" spans="48:54" x14ac:dyDescent="0.15">
      <c r="AV2473" s="143" t="s">
        <v>233</v>
      </c>
      <c r="AW2473" s="144" t="s">
        <v>148</v>
      </c>
      <c r="AX2473" s="134" t="s">
        <v>201</v>
      </c>
      <c r="AY2473" s="134" t="s">
        <v>227</v>
      </c>
      <c r="AZ2473" s="134" t="s">
        <v>225</v>
      </c>
      <c r="BA2473" s="135">
        <v>1</v>
      </c>
      <c r="BB2473" s="145">
        <v>284000</v>
      </c>
    </row>
    <row r="2474" spans="48:54" x14ac:dyDescent="0.15">
      <c r="AV2474" s="143" t="s">
        <v>233</v>
      </c>
      <c r="AW2474" s="144" t="s">
        <v>148</v>
      </c>
      <c r="AX2474" s="134" t="s">
        <v>201</v>
      </c>
      <c r="AY2474" s="134" t="s">
        <v>227</v>
      </c>
      <c r="AZ2474" s="134" t="s">
        <v>225</v>
      </c>
      <c r="BA2474" s="135">
        <v>0.75</v>
      </c>
      <c r="BB2474" s="145">
        <v>263210</v>
      </c>
    </row>
    <row r="2475" spans="48:54" x14ac:dyDescent="0.15">
      <c r="AV2475" s="143" t="s">
        <v>233</v>
      </c>
      <c r="AW2475" s="144" t="s">
        <v>148</v>
      </c>
      <c r="AX2475" s="134" t="s">
        <v>201</v>
      </c>
      <c r="AY2475" s="134" t="s">
        <v>227</v>
      </c>
      <c r="AZ2475" s="134" t="s">
        <v>225</v>
      </c>
      <c r="BA2475" s="135">
        <v>0.5</v>
      </c>
      <c r="BB2475" s="145">
        <v>242490</v>
      </c>
    </row>
    <row r="2476" spans="48:54" x14ac:dyDescent="0.15">
      <c r="AV2476" s="143" t="s">
        <v>233</v>
      </c>
      <c r="AW2476" s="144" t="s">
        <v>149</v>
      </c>
      <c r="AX2476" s="134" t="s">
        <v>198</v>
      </c>
      <c r="AY2476" s="134" t="s">
        <v>227</v>
      </c>
      <c r="AZ2476" s="134" t="s">
        <v>207</v>
      </c>
      <c r="BA2476" s="135">
        <v>1</v>
      </c>
      <c r="BB2476" s="145">
        <v>70220</v>
      </c>
    </row>
    <row r="2477" spans="48:54" x14ac:dyDescent="0.15">
      <c r="AV2477" s="143" t="s">
        <v>233</v>
      </c>
      <c r="AW2477" s="144" t="s">
        <v>149</v>
      </c>
      <c r="AX2477" s="134" t="s">
        <v>198</v>
      </c>
      <c r="AY2477" s="134" t="s">
        <v>227</v>
      </c>
      <c r="AZ2477" s="134" t="s">
        <v>207</v>
      </c>
      <c r="BA2477" s="135">
        <v>0.75</v>
      </c>
      <c r="BB2477" s="145">
        <v>67980</v>
      </c>
    </row>
    <row r="2478" spans="48:54" x14ac:dyDescent="0.15">
      <c r="AV2478" s="143" t="s">
        <v>233</v>
      </c>
      <c r="AW2478" s="144" t="s">
        <v>149</v>
      </c>
      <c r="AX2478" s="134" t="s">
        <v>198</v>
      </c>
      <c r="AY2478" s="134" t="s">
        <v>227</v>
      </c>
      <c r="AZ2478" s="134" t="s">
        <v>207</v>
      </c>
      <c r="BA2478" s="135">
        <v>0.5</v>
      </c>
      <c r="BB2478" s="145">
        <v>65770</v>
      </c>
    </row>
    <row r="2479" spans="48:54" x14ac:dyDescent="0.15">
      <c r="AV2479" s="143" t="s">
        <v>233</v>
      </c>
      <c r="AW2479" s="144" t="s">
        <v>149</v>
      </c>
      <c r="AX2479" s="134" t="s">
        <v>198</v>
      </c>
      <c r="AY2479" s="134" t="s">
        <v>227</v>
      </c>
      <c r="AZ2479" s="134" t="s">
        <v>225</v>
      </c>
      <c r="BA2479" s="135">
        <v>1</v>
      </c>
      <c r="BB2479" s="145">
        <v>84270</v>
      </c>
    </row>
    <row r="2480" spans="48:54" x14ac:dyDescent="0.15">
      <c r="AV2480" s="143" t="s">
        <v>233</v>
      </c>
      <c r="AW2480" s="144" t="s">
        <v>149</v>
      </c>
      <c r="AX2480" s="134" t="s">
        <v>198</v>
      </c>
      <c r="AY2480" s="134" t="s">
        <v>227</v>
      </c>
      <c r="AZ2480" s="134" t="s">
        <v>225</v>
      </c>
      <c r="BA2480" s="135">
        <v>0.75</v>
      </c>
      <c r="BB2480" s="145">
        <v>81570</v>
      </c>
    </row>
    <row r="2481" spans="48:54" x14ac:dyDescent="0.15">
      <c r="AV2481" s="143" t="s">
        <v>233</v>
      </c>
      <c r="AW2481" s="144" t="s">
        <v>149</v>
      </c>
      <c r="AX2481" s="134" t="s">
        <v>198</v>
      </c>
      <c r="AY2481" s="134" t="s">
        <v>227</v>
      </c>
      <c r="AZ2481" s="134" t="s">
        <v>225</v>
      </c>
      <c r="BA2481" s="135">
        <v>0.5</v>
      </c>
      <c r="BB2481" s="145">
        <v>78920</v>
      </c>
    </row>
    <row r="2482" spans="48:54" x14ac:dyDescent="0.15">
      <c r="AV2482" s="143" t="s">
        <v>233</v>
      </c>
      <c r="AW2482" s="144" t="s">
        <v>149</v>
      </c>
      <c r="AX2482" s="134" t="s">
        <v>199</v>
      </c>
      <c r="AY2482" s="134" t="s">
        <v>227</v>
      </c>
      <c r="AZ2482" s="134" t="s">
        <v>207</v>
      </c>
      <c r="BA2482" s="135">
        <v>1</v>
      </c>
      <c r="BB2482" s="145">
        <v>78670</v>
      </c>
    </row>
    <row r="2483" spans="48:54" x14ac:dyDescent="0.15">
      <c r="AV2483" s="143" t="s">
        <v>233</v>
      </c>
      <c r="AW2483" s="144" t="s">
        <v>149</v>
      </c>
      <c r="AX2483" s="134" t="s">
        <v>199</v>
      </c>
      <c r="AY2483" s="134" t="s">
        <v>227</v>
      </c>
      <c r="AZ2483" s="134" t="s">
        <v>207</v>
      </c>
      <c r="BA2483" s="135">
        <v>0.75</v>
      </c>
      <c r="BB2483" s="145">
        <v>75660</v>
      </c>
    </row>
    <row r="2484" spans="48:54" x14ac:dyDescent="0.15">
      <c r="AV2484" s="143" t="s">
        <v>233</v>
      </c>
      <c r="AW2484" s="144" t="s">
        <v>149</v>
      </c>
      <c r="AX2484" s="134" t="s">
        <v>199</v>
      </c>
      <c r="AY2484" s="134" t="s">
        <v>227</v>
      </c>
      <c r="AZ2484" s="134" t="s">
        <v>207</v>
      </c>
      <c r="BA2484" s="135">
        <v>0.5</v>
      </c>
      <c r="BB2484" s="145">
        <v>72590</v>
      </c>
    </row>
    <row r="2485" spans="48:54" x14ac:dyDescent="0.15">
      <c r="AV2485" s="143" t="s">
        <v>233</v>
      </c>
      <c r="AW2485" s="144" t="s">
        <v>149</v>
      </c>
      <c r="AX2485" s="134" t="s">
        <v>199</v>
      </c>
      <c r="AY2485" s="134" t="s">
        <v>227</v>
      </c>
      <c r="AZ2485" s="134" t="s">
        <v>225</v>
      </c>
      <c r="BA2485" s="135">
        <v>1</v>
      </c>
      <c r="BB2485" s="145">
        <v>94390</v>
      </c>
    </row>
    <row r="2486" spans="48:54" x14ac:dyDescent="0.15">
      <c r="AV2486" s="143" t="s">
        <v>233</v>
      </c>
      <c r="AW2486" s="144" t="s">
        <v>149</v>
      </c>
      <c r="AX2486" s="134" t="s">
        <v>199</v>
      </c>
      <c r="AY2486" s="134" t="s">
        <v>227</v>
      </c>
      <c r="AZ2486" s="134" t="s">
        <v>225</v>
      </c>
      <c r="BA2486" s="135">
        <v>0.75</v>
      </c>
      <c r="BB2486" s="145">
        <v>90790</v>
      </c>
    </row>
    <row r="2487" spans="48:54" x14ac:dyDescent="0.15">
      <c r="AV2487" s="143" t="s">
        <v>233</v>
      </c>
      <c r="AW2487" s="144" t="s">
        <v>149</v>
      </c>
      <c r="AX2487" s="134" t="s">
        <v>199</v>
      </c>
      <c r="AY2487" s="134" t="s">
        <v>227</v>
      </c>
      <c r="AZ2487" s="134" t="s">
        <v>225</v>
      </c>
      <c r="BA2487" s="135">
        <v>0.5</v>
      </c>
      <c r="BB2487" s="145">
        <v>87110</v>
      </c>
    </row>
    <row r="2488" spans="48:54" x14ac:dyDescent="0.15">
      <c r="AV2488" s="143" t="s">
        <v>233</v>
      </c>
      <c r="AW2488" s="144" t="s">
        <v>149</v>
      </c>
      <c r="AX2488" s="134" t="s">
        <v>200</v>
      </c>
      <c r="AY2488" s="134" t="s">
        <v>227</v>
      </c>
      <c r="AZ2488" s="134" t="s">
        <v>207</v>
      </c>
      <c r="BA2488" s="135">
        <v>1</v>
      </c>
      <c r="BB2488" s="145">
        <v>142050</v>
      </c>
    </row>
    <row r="2489" spans="48:54" x14ac:dyDescent="0.15">
      <c r="AV2489" s="143" t="s">
        <v>233</v>
      </c>
      <c r="AW2489" s="144" t="s">
        <v>149</v>
      </c>
      <c r="AX2489" s="134" t="s">
        <v>200</v>
      </c>
      <c r="AY2489" s="134" t="s">
        <v>227</v>
      </c>
      <c r="AZ2489" s="134" t="s">
        <v>207</v>
      </c>
      <c r="BA2489" s="135">
        <v>0.75</v>
      </c>
      <c r="BB2489" s="145">
        <v>133120</v>
      </c>
    </row>
    <row r="2490" spans="48:54" x14ac:dyDescent="0.15">
      <c r="AV2490" s="143" t="s">
        <v>233</v>
      </c>
      <c r="AW2490" s="144" t="s">
        <v>149</v>
      </c>
      <c r="AX2490" s="134" t="s">
        <v>200</v>
      </c>
      <c r="AY2490" s="134" t="s">
        <v>227</v>
      </c>
      <c r="AZ2490" s="134" t="s">
        <v>207</v>
      </c>
      <c r="BA2490" s="135">
        <v>0.5</v>
      </c>
      <c r="BB2490" s="145">
        <v>124340</v>
      </c>
    </row>
    <row r="2491" spans="48:54" x14ac:dyDescent="0.15">
      <c r="AV2491" s="143" t="s">
        <v>233</v>
      </c>
      <c r="AW2491" s="144" t="s">
        <v>149</v>
      </c>
      <c r="AX2491" s="134" t="s">
        <v>200</v>
      </c>
      <c r="AY2491" s="134" t="s">
        <v>227</v>
      </c>
      <c r="AZ2491" s="134" t="s">
        <v>225</v>
      </c>
      <c r="BA2491" s="135">
        <v>1</v>
      </c>
      <c r="BB2491" s="145">
        <v>170470</v>
      </c>
    </row>
    <row r="2492" spans="48:54" x14ac:dyDescent="0.15">
      <c r="AV2492" s="143" t="s">
        <v>233</v>
      </c>
      <c r="AW2492" s="144" t="s">
        <v>149</v>
      </c>
      <c r="AX2492" s="134" t="s">
        <v>200</v>
      </c>
      <c r="AY2492" s="134" t="s">
        <v>227</v>
      </c>
      <c r="AZ2492" s="134" t="s">
        <v>225</v>
      </c>
      <c r="BA2492" s="135">
        <v>0.75</v>
      </c>
      <c r="BB2492" s="145">
        <v>159750</v>
      </c>
    </row>
    <row r="2493" spans="48:54" x14ac:dyDescent="0.15">
      <c r="AV2493" s="143" t="s">
        <v>233</v>
      </c>
      <c r="AW2493" s="144" t="s">
        <v>149</v>
      </c>
      <c r="AX2493" s="134" t="s">
        <v>200</v>
      </c>
      <c r="AY2493" s="134" t="s">
        <v>227</v>
      </c>
      <c r="AZ2493" s="134" t="s">
        <v>225</v>
      </c>
      <c r="BA2493" s="135">
        <v>0.5</v>
      </c>
      <c r="BB2493" s="145">
        <v>149200</v>
      </c>
    </row>
    <row r="2494" spans="48:54" x14ac:dyDescent="0.15">
      <c r="AV2494" s="143" t="s">
        <v>233</v>
      </c>
      <c r="AW2494" s="144" t="s">
        <v>149</v>
      </c>
      <c r="AX2494" s="134" t="s">
        <v>201</v>
      </c>
      <c r="AY2494" s="134" t="s">
        <v>227</v>
      </c>
      <c r="AZ2494" s="134" t="s">
        <v>207</v>
      </c>
      <c r="BA2494" s="135">
        <v>1</v>
      </c>
      <c r="BB2494" s="145">
        <v>227290</v>
      </c>
    </row>
    <row r="2495" spans="48:54" x14ac:dyDescent="0.15">
      <c r="AV2495" s="143" t="s">
        <v>233</v>
      </c>
      <c r="AW2495" s="144" t="s">
        <v>149</v>
      </c>
      <c r="AX2495" s="134" t="s">
        <v>201</v>
      </c>
      <c r="AY2495" s="134" t="s">
        <v>227</v>
      </c>
      <c r="AZ2495" s="134" t="s">
        <v>207</v>
      </c>
      <c r="BA2495" s="135">
        <v>0.75</v>
      </c>
      <c r="BB2495" s="145">
        <v>210210</v>
      </c>
    </row>
    <row r="2496" spans="48:54" x14ac:dyDescent="0.15">
      <c r="AV2496" s="143" t="s">
        <v>233</v>
      </c>
      <c r="AW2496" s="144" t="s">
        <v>149</v>
      </c>
      <c r="AX2496" s="134" t="s">
        <v>201</v>
      </c>
      <c r="AY2496" s="134" t="s">
        <v>227</v>
      </c>
      <c r="AZ2496" s="134" t="s">
        <v>207</v>
      </c>
      <c r="BA2496" s="135">
        <v>0.5</v>
      </c>
      <c r="BB2496" s="145">
        <v>193280</v>
      </c>
    </row>
    <row r="2497" spans="48:54" x14ac:dyDescent="0.15">
      <c r="AV2497" s="143" t="s">
        <v>233</v>
      </c>
      <c r="AW2497" s="144" t="s">
        <v>149</v>
      </c>
      <c r="AX2497" s="134" t="s">
        <v>201</v>
      </c>
      <c r="AY2497" s="134" t="s">
        <v>227</v>
      </c>
      <c r="AZ2497" s="134" t="s">
        <v>225</v>
      </c>
      <c r="BA2497" s="135">
        <v>1</v>
      </c>
      <c r="BB2497" s="145">
        <v>272740</v>
      </c>
    </row>
    <row r="2498" spans="48:54" x14ac:dyDescent="0.15">
      <c r="AV2498" s="143" t="s">
        <v>233</v>
      </c>
      <c r="AW2498" s="144" t="s">
        <v>149</v>
      </c>
      <c r="AX2498" s="134" t="s">
        <v>201</v>
      </c>
      <c r="AY2498" s="134" t="s">
        <v>227</v>
      </c>
      <c r="AZ2498" s="134" t="s">
        <v>225</v>
      </c>
      <c r="BA2498" s="135">
        <v>0.75</v>
      </c>
      <c r="BB2498" s="145">
        <v>252240</v>
      </c>
    </row>
    <row r="2499" spans="48:54" x14ac:dyDescent="0.15">
      <c r="AV2499" s="143" t="s">
        <v>233</v>
      </c>
      <c r="AW2499" s="144" t="s">
        <v>149</v>
      </c>
      <c r="AX2499" s="134" t="s">
        <v>201</v>
      </c>
      <c r="AY2499" s="134" t="s">
        <v>227</v>
      </c>
      <c r="AZ2499" s="134" t="s">
        <v>225</v>
      </c>
      <c r="BA2499" s="135">
        <v>0.5</v>
      </c>
      <c r="BB2499" s="145">
        <v>231940</v>
      </c>
    </row>
    <row r="2500" spans="48:54" x14ac:dyDescent="0.15">
      <c r="AV2500" s="143" t="s">
        <v>233</v>
      </c>
      <c r="AW2500" s="144" t="s">
        <v>150</v>
      </c>
      <c r="AX2500" s="134" t="s">
        <v>198</v>
      </c>
      <c r="AY2500" s="134" t="s">
        <v>227</v>
      </c>
      <c r="AZ2500" s="134" t="s">
        <v>207</v>
      </c>
      <c r="BA2500" s="135">
        <v>1</v>
      </c>
      <c r="BB2500" s="145">
        <v>63710</v>
      </c>
    </row>
    <row r="2501" spans="48:54" x14ac:dyDescent="0.15">
      <c r="AV2501" s="143" t="s">
        <v>233</v>
      </c>
      <c r="AW2501" s="144" t="s">
        <v>150</v>
      </c>
      <c r="AX2501" s="134" t="s">
        <v>198</v>
      </c>
      <c r="AY2501" s="134" t="s">
        <v>227</v>
      </c>
      <c r="AZ2501" s="134" t="s">
        <v>207</v>
      </c>
      <c r="BA2501" s="135">
        <v>0.75</v>
      </c>
      <c r="BB2501" s="145">
        <v>61530</v>
      </c>
    </row>
    <row r="2502" spans="48:54" x14ac:dyDescent="0.15">
      <c r="AV2502" s="143" t="s">
        <v>233</v>
      </c>
      <c r="AW2502" s="144" t="s">
        <v>150</v>
      </c>
      <c r="AX2502" s="134" t="s">
        <v>198</v>
      </c>
      <c r="AY2502" s="134" t="s">
        <v>227</v>
      </c>
      <c r="AZ2502" s="134" t="s">
        <v>207</v>
      </c>
      <c r="BA2502" s="135">
        <v>0.5</v>
      </c>
      <c r="BB2502" s="145">
        <v>59410</v>
      </c>
    </row>
    <row r="2503" spans="48:54" x14ac:dyDescent="0.15">
      <c r="AV2503" s="143" t="s">
        <v>233</v>
      </c>
      <c r="AW2503" s="144" t="s">
        <v>150</v>
      </c>
      <c r="AX2503" s="134" t="s">
        <v>198</v>
      </c>
      <c r="AY2503" s="134" t="s">
        <v>227</v>
      </c>
      <c r="AZ2503" s="134" t="s">
        <v>225</v>
      </c>
      <c r="BA2503" s="135">
        <v>1</v>
      </c>
      <c r="BB2503" s="145">
        <v>76450</v>
      </c>
    </row>
    <row r="2504" spans="48:54" x14ac:dyDescent="0.15">
      <c r="AV2504" s="143" t="s">
        <v>233</v>
      </c>
      <c r="AW2504" s="144" t="s">
        <v>150</v>
      </c>
      <c r="AX2504" s="134" t="s">
        <v>198</v>
      </c>
      <c r="AY2504" s="134" t="s">
        <v>227</v>
      </c>
      <c r="AZ2504" s="134" t="s">
        <v>225</v>
      </c>
      <c r="BA2504" s="135">
        <v>0.75</v>
      </c>
      <c r="BB2504" s="145">
        <v>73840</v>
      </c>
    </row>
    <row r="2505" spans="48:54" x14ac:dyDescent="0.15">
      <c r="AV2505" s="143" t="s">
        <v>233</v>
      </c>
      <c r="AW2505" s="144" t="s">
        <v>150</v>
      </c>
      <c r="AX2505" s="134" t="s">
        <v>198</v>
      </c>
      <c r="AY2505" s="134" t="s">
        <v>227</v>
      </c>
      <c r="AZ2505" s="134" t="s">
        <v>225</v>
      </c>
      <c r="BA2505" s="135">
        <v>0.5</v>
      </c>
      <c r="BB2505" s="145">
        <v>71280</v>
      </c>
    </row>
    <row r="2506" spans="48:54" x14ac:dyDescent="0.15">
      <c r="AV2506" s="143" t="s">
        <v>233</v>
      </c>
      <c r="AW2506" s="144" t="s">
        <v>150</v>
      </c>
      <c r="AX2506" s="134" t="s">
        <v>199</v>
      </c>
      <c r="AY2506" s="134" t="s">
        <v>227</v>
      </c>
      <c r="AZ2506" s="134" t="s">
        <v>207</v>
      </c>
      <c r="BA2506" s="135">
        <v>1</v>
      </c>
      <c r="BB2506" s="145">
        <v>72150</v>
      </c>
    </row>
    <row r="2507" spans="48:54" x14ac:dyDescent="0.15">
      <c r="AV2507" s="143" t="s">
        <v>233</v>
      </c>
      <c r="AW2507" s="144" t="s">
        <v>150</v>
      </c>
      <c r="AX2507" s="134" t="s">
        <v>199</v>
      </c>
      <c r="AY2507" s="134" t="s">
        <v>227</v>
      </c>
      <c r="AZ2507" s="134" t="s">
        <v>207</v>
      </c>
      <c r="BA2507" s="135">
        <v>0.75</v>
      </c>
      <c r="BB2507" s="145">
        <v>69230</v>
      </c>
    </row>
    <row r="2508" spans="48:54" x14ac:dyDescent="0.15">
      <c r="AV2508" s="143" t="s">
        <v>233</v>
      </c>
      <c r="AW2508" s="144" t="s">
        <v>150</v>
      </c>
      <c r="AX2508" s="134" t="s">
        <v>199</v>
      </c>
      <c r="AY2508" s="134" t="s">
        <v>227</v>
      </c>
      <c r="AZ2508" s="134" t="s">
        <v>207</v>
      </c>
      <c r="BA2508" s="135">
        <v>0.5</v>
      </c>
      <c r="BB2508" s="145">
        <v>66230</v>
      </c>
    </row>
    <row r="2509" spans="48:54" x14ac:dyDescent="0.15">
      <c r="AV2509" s="143" t="s">
        <v>233</v>
      </c>
      <c r="AW2509" s="144" t="s">
        <v>150</v>
      </c>
      <c r="AX2509" s="134" t="s">
        <v>199</v>
      </c>
      <c r="AY2509" s="134" t="s">
        <v>227</v>
      </c>
      <c r="AZ2509" s="134" t="s">
        <v>225</v>
      </c>
      <c r="BA2509" s="135">
        <v>1</v>
      </c>
      <c r="BB2509" s="145">
        <v>86580</v>
      </c>
    </row>
    <row r="2510" spans="48:54" x14ac:dyDescent="0.15">
      <c r="AV2510" s="143" t="s">
        <v>233</v>
      </c>
      <c r="AW2510" s="144" t="s">
        <v>150</v>
      </c>
      <c r="AX2510" s="134" t="s">
        <v>199</v>
      </c>
      <c r="AY2510" s="134" t="s">
        <v>227</v>
      </c>
      <c r="AZ2510" s="134" t="s">
        <v>225</v>
      </c>
      <c r="BA2510" s="135">
        <v>0.75</v>
      </c>
      <c r="BB2510" s="145">
        <v>83080</v>
      </c>
    </row>
    <row r="2511" spans="48:54" x14ac:dyDescent="0.15">
      <c r="AV2511" s="143" t="s">
        <v>233</v>
      </c>
      <c r="AW2511" s="144" t="s">
        <v>150</v>
      </c>
      <c r="AX2511" s="134" t="s">
        <v>199</v>
      </c>
      <c r="AY2511" s="134" t="s">
        <v>227</v>
      </c>
      <c r="AZ2511" s="134" t="s">
        <v>225</v>
      </c>
      <c r="BA2511" s="135">
        <v>0.5</v>
      </c>
      <c r="BB2511" s="145">
        <v>79470</v>
      </c>
    </row>
    <row r="2512" spans="48:54" x14ac:dyDescent="0.15">
      <c r="AV2512" s="143" t="s">
        <v>233</v>
      </c>
      <c r="AW2512" s="144" t="s">
        <v>150</v>
      </c>
      <c r="AX2512" s="134" t="s">
        <v>200</v>
      </c>
      <c r="AY2512" s="134" t="s">
        <v>227</v>
      </c>
      <c r="AZ2512" s="134" t="s">
        <v>207</v>
      </c>
      <c r="BA2512" s="135">
        <v>1</v>
      </c>
      <c r="BB2512" s="145">
        <v>135550</v>
      </c>
    </row>
    <row r="2513" spans="48:54" x14ac:dyDescent="0.15">
      <c r="AV2513" s="143" t="s">
        <v>233</v>
      </c>
      <c r="AW2513" s="144" t="s">
        <v>150</v>
      </c>
      <c r="AX2513" s="134" t="s">
        <v>200</v>
      </c>
      <c r="AY2513" s="134" t="s">
        <v>227</v>
      </c>
      <c r="AZ2513" s="134" t="s">
        <v>207</v>
      </c>
      <c r="BA2513" s="135">
        <v>0.75</v>
      </c>
      <c r="BB2513" s="145">
        <v>126680</v>
      </c>
    </row>
    <row r="2514" spans="48:54" x14ac:dyDescent="0.15">
      <c r="AV2514" s="143" t="s">
        <v>233</v>
      </c>
      <c r="AW2514" s="144" t="s">
        <v>150</v>
      </c>
      <c r="AX2514" s="134" t="s">
        <v>200</v>
      </c>
      <c r="AY2514" s="134" t="s">
        <v>227</v>
      </c>
      <c r="AZ2514" s="134" t="s">
        <v>207</v>
      </c>
      <c r="BA2514" s="135">
        <v>0.5</v>
      </c>
      <c r="BB2514" s="145">
        <v>117980</v>
      </c>
    </row>
    <row r="2515" spans="48:54" x14ac:dyDescent="0.15">
      <c r="AV2515" s="143" t="s">
        <v>233</v>
      </c>
      <c r="AW2515" s="144" t="s">
        <v>150</v>
      </c>
      <c r="AX2515" s="134" t="s">
        <v>200</v>
      </c>
      <c r="AY2515" s="134" t="s">
        <v>227</v>
      </c>
      <c r="AZ2515" s="134" t="s">
        <v>225</v>
      </c>
      <c r="BA2515" s="135">
        <v>1</v>
      </c>
      <c r="BB2515" s="145">
        <v>162660</v>
      </c>
    </row>
    <row r="2516" spans="48:54" x14ac:dyDescent="0.15">
      <c r="AV2516" s="143" t="s">
        <v>233</v>
      </c>
      <c r="AW2516" s="144" t="s">
        <v>150</v>
      </c>
      <c r="AX2516" s="134" t="s">
        <v>200</v>
      </c>
      <c r="AY2516" s="134" t="s">
        <v>227</v>
      </c>
      <c r="AZ2516" s="134" t="s">
        <v>225</v>
      </c>
      <c r="BA2516" s="135">
        <v>0.75</v>
      </c>
      <c r="BB2516" s="145">
        <v>152010</v>
      </c>
    </row>
    <row r="2517" spans="48:54" x14ac:dyDescent="0.15">
      <c r="AV2517" s="143" t="s">
        <v>233</v>
      </c>
      <c r="AW2517" s="144" t="s">
        <v>150</v>
      </c>
      <c r="AX2517" s="134" t="s">
        <v>200</v>
      </c>
      <c r="AY2517" s="134" t="s">
        <v>227</v>
      </c>
      <c r="AZ2517" s="134" t="s">
        <v>225</v>
      </c>
      <c r="BA2517" s="135">
        <v>0.5</v>
      </c>
      <c r="BB2517" s="145">
        <v>141560</v>
      </c>
    </row>
    <row r="2518" spans="48:54" x14ac:dyDescent="0.15">
      <c r="AV2518" s="143" t="s">
        <v>233</v>
      </c>
      <c r="AW2518" s="144" t="s">
        <v>150</v>
      </c>
      <c r="AX2518" s="134" t="s">
        <v>201</v>
      </c>
      <c r="AY2518" s="134" t="s">
        <v>227</v>
      </c>
      <c r="AZ2518" s="134" t="s">
        <v>207</v>
      </c>
      <c r="BA2518" s="135">
        <v>1</v>
      </c>
      <c r="BB2518" s="145">
        <v>220780</v>
      </c>
    </row>
    <row r="2519" spans="48:54" x14ac:dyDescent="0.15">
      <c r="AV2519" s="143" t="s">
        <v>233</v>
      </c>
      <c r="AW2519" s="144" t="s">
        <v>150</v>
      </c>
      <c r="AX2519" s="134" t="s">
        <v>201</v>
      </c>
      <c r="AY2519" s="134" t="s">
        <v>227</v>
      </c>
      <c r="AZ2519" s="134" t="s">
        <v>207</v>
      </c>
      <c r="BA2519" s="135">
        <v>0.75</v>
      </c>
      <c r="BB2519" s="145">
        <v>203770</v>
      </c>
    </row>
    <row r="2520" spans="48:54" x14ac:dyDescent="0.15">
      <c r="AV2520" s="143" t="s">
        <v>233</v>
      </c>
      <c r="AW2520" s="144" t="s">
        <v>150</v>
      </c>
      <c r="AX2520" s="134" t="s">
        <v>201</v>
      </c>
      <c r="AY2520" s="134" t="s">
        <v>227</v>
      </c>
      <c r="AZ2520" s="134" t="s">
        <v>207</v>
      </c>
      <c r="BA2520" s="135">
        <v>0.5</v>
      </c>
      <c r="BB2520" s="145">
        <v>186920</v>
      </c>
    </row>
    <row r="2521" spans="48:54" x14ac:dyDescent="0.15">
      <c r="AV2521" s="143" t="s">
        <v>233</v>
      </c>
      <c r="AW2521" s="144" t="s">
        <v>150</v>
      </c>
      <c r="AX2521" s="134" t="s">
        <v>201</v>
      </c>
      <c r="AY2521" s="134" t="s">
        <v>227</v>
      </c>
      <c r="AZ2521" s="134" t="s">
        <v>225</v>
      </c>
      <c r="BA2521" s="135">
        <v>1</v>
      </c>
      <c r="BB2521" s="145">
        <v>264940</v>
      </c>
    </row>
    <row r="2522" spans="48:54" x14ac:dyDescent="0.15">
      <c r="AV2522" s="143" t="s">
        <v>233</v>
      </c>
      <c r="AW2522" s="144" t="s">
        <v>150</v>
      </c>
      <c r="AX2522" s="134" t="s">
        <v>201</v>
      </c>
      <c r="AY2522" s="134" t="s">
        <v>227</v>
      </c>
      <c r="AZ2522" s="134" t="s">
        <v>225</v>
      </c>
      <c r="BA2522" s="135">
        <v>0.75</v>
      </c>
      <c r="BB2522" s="145">
        <v>244520</v>
      </c>
    </row>
    <row r="2523" spans="48:54" x14ac:dyDescent="0.15">
      <c r="AV2523" s="143" t="s">
        <v>233</v>
      </c>
      <c r="AW2523" s="144" t="s">
        <v>150</v>
      </c>
      <c r="AX2523" s="134" t="s">
        <v>201</v>
      </c>
      <c r="AY2523" s="134" t="s">
        <v>227</v>
      </c>
      <c r="AZ2523" s="134" t="s">
        <v>225</v>
      </c>
      <c r="BA2523" s="135">
        <v>0.5</v>
      </c>
      <c r="BB2523" s="145">
        <v>224300</v>
      </c>
    </row>
    <row r="2524" spans="48:54" x14ac:dyDescent="0.15">
      <c r="AV2524" s="143" t="s">
        <v>226</v>
      </c>
      <c r="AW2524" s="144" t="s">
        <v>228</v>
      </c>
      <c r="AX2524" s="134" t="s">
        <v>198</v>
      </c>
      <c r="AY2524" s="134" t="s">
        <v>227</v>
      </c>
      <c r="AZ2524" s="134" t="s">
        <v>207</v>
      </c>
      <c r="BA2524" s="135">
        <v>1</v>
      </c>
      <c r="BB2524" s="145">
        <v>164190</v>
      </c>
    </row>
    <row r="2525" spans="48:54" x14ac:dyDescent="0.15">
      <c r="AV2525" s="143" t="s">
        <v>226</v>
      </c>
      <c r="AW2525" s="144" t="s">
        <v>228</v>
      </c>
      <c r="AX2525" s="134" t="s">
        <v>198</v>
      </c>
      <c r="AY2525" s="134" t="s">
        <v>227</v>
      </c>
      <c r="AZ2525" s="134" t="s">
        <v>207</v>
      </c>
      <c r="BA2525" s="135">
        <v>0.75</v>
      </c>
      <c r="BB2525" s="145">
        <v>157400</v>
      </c>
    </row>
    <row r="2526" spans="48:54" x14ac:dyDescent="0.15">
      <c r="AV2526" s="143" t="s">
        <v>226</v>
      </c>
      <c r="AW2526" s="144" t="s">
        <v>228</v>
      </c>
      <c r="AX2526" s="134" t="s">
        <v>198</v>
      </c>
      <c r="AY2526" s="134" t="s">
        <v>227</v>
      </c>
      <c r="AZ2526" s="134" t="s">
        <v>207</v>
      </c>
      <c r="BA2526" s="135">
        <v>0.5</v>
      </c>
      <c r="BB2526" s="145">
        <v>155060</v>
      </c>
    </row>
    <row r="2527" spans="48:54" x14ac:dyDescent="0.15">
      <c r="AV2527" s="143" t="s">
        <v>226</v>
      </c>
      <c r="AW2527" s="144" t="s">
        <v>228</v>
      </c>
      <c r="AX2527" s="134" t="s">
        <v>198</v>
      </c>
      <c r="AY2527" s="134" t="s">
        <v>227</v>
      </c>
      <c r="AZ2527" s="134" t="s">
        <v>225</v>
      </c>
      <c r="BA2527" s="135">
        <v>1</v>
      </c>
      <c r="BB2527" s="145">
        <v>197040</v>
      </c>
    </row>
    <row r="2528" spans="48:54" x14ac:dyDescent="0.15">
      <c r="AV2528" s="143" t="s">
        <v>226</v>
      </c>
      <c r="AW2528" s="144" t="s">
        <v>228</v>
      </c>
      <c r="AX2528" s="134" t="s">
        <v>198</v>
      </c>
      <c r="AY2528" s="134" t="s">
        <v>227</v>
      </c>
      <c r="AZ2528" s="134" t="s">
        <v>225</v>
      </c>
      <c r="BA2528" s="135">
        <v>0.75</v>
      </c>
      <c r="BB2528" s="145">
        <v>188890</v>
      </c>
    </row>
    <row r="2529" spans="48:54" x14ac:dyDescent="0.15">
      <c r="AV2529" s="143" t="s">
        <v>226</v>
      </c>
      <c r="AW2529" s="144" t="s">
        <v>228</v>
      </c>
      <c r="AX2529" s="134" t="s">
        <v>198</v>
      </c>
      <c r="AY2529" s="134" t="s">
        <v>227</v>
      </c>
      <c r="AZ2529" s="134" t="s">
        <v>225</v>
      </c>
      <c r="BA2529" s="135">
        <v>0.5</v>
      </c>
      <c r="BB2529" s="145">
        <v>186070</v>
      </c>
    </row>
    <row r="2530" spans="48:54" x14ac:dyDescent="0.15">
      <c r="AV2530" s="143" t="s">
        <v>226</v>
      </c>
      <c r="AW2530" s="144" t="s">
        <v>228</v>
      </c>
      <c r="AX2530" s="134" t="s">
        <v>199</v>
      </c>
      <c r="AY2530" s="134" t="s">
        <v>227</v>
      </c>
      <c r="AZ2530" s="134" t="s">
        <v>207</v>
      </c>
      <c r="BA2530" s="135">
        <v>1</v>
      </c>
      <c r="BB2530" s="145">
        <v>172450</v>
      </c>
    </row>
    <row r="2531" spans="48:54" x14ac:dyDescent="0.15">
      <c r="AV2531" s="143" t="s">
        <v>226</v>
      </c>
      <c r="AW2531" s="144" t="s">
        <v>228</v>
      </c>
      <c r="AX2531" s="134" t="s">
        <v>199</v>
      </c>
      <c r="AY2531" s="134" t="s">
        <v>227</v>
      </c>
      <c r="AZ2531" s="134" t="s">
        <v>207</v>
      </c>
      <c r="BA2531" s="135">
        <v>0.75</v>
      </c>
      <c r="BB2531" s="145">
        <v>164810</v>
      </c>
    </row>
    <row r="2532" spans="48:54" x14ac:dyDescent="0.15">
      <c r="AV2532" s="143" t="s">
        <v>226</v>
      </c>
      <c r="AW2532" s="144" t="s">
        <v>228</v>
      </c>
      <c r="AX2532" s="134" t="s">
        <v>199</v>
      </c>
      <c r="AY2532" s="134" t="s">
        <v>227</v>
      </c>
      <c r="AZ2532" s="134" t="s">
        <v>207</v>
      </c>
      <c r="BA2532" s="135">
        <v>0.5</v>
      </c>
      <c r="BB2532" s="145">
        <v>161790</v>
      </c>
    </row>
    <row r="2533" spans="48:54" x14ac:dyDescent="0.15">
      <c r="AV2533" s="143" t="s">
        <v>226</v>
      </c>
      <c r="AW2533" s="144" t="s">
        <v>228</v>
      </c>
      <c r="AX2533" s="134" t="s">
        <v>199</v>
      </c>
      <c r="AY2533" s="134" t="s">
        <v>227</v>
      </c>
      <c r="AZ2533" s="134" t="s">
        <v>225</v>
      </c>
      <c r="BA2533" s="135">
        <v>1</v>
      </c>
      <c r="BB2533" s="145">
        <v>206930</v>
      </c>
    </row>
    <row r="2534" spans="48:54" x14ac:dyDescent="0.15">
      <c r="AV2534" s="143" t="s">
        <v>226</v>
      </c>
      <c r="AW2534" s="144" t="s">
        <v>228</v>
      </c>
      <c r="AX2534" s="134" t="s">
        <v>199</v>
      </c>
      <c r="AY2534" s="134" t="s">
        <v>227</v>
      </c>
      <c r="AZ2534" s="134" t="s">
        <v>225</v>
      </c>
      <c r="BA2534" s="135">
        <v>0.75</v>
      </c>
      <c r="BB2534" s="145">
        <v>197760</v>
      </c>
    </row>
    <row r="2535" spans="48:54" x14ac:dyDescent="0.15">
      <c r="AV2535" s="143" t="s">
        <v>226</v>
      </c>
      <c r="AW2535" s="144" t="s">
        <v>228</v>
      </c>
      <c r="AX2535" s="134" t="s">
        <v>199</v>
      </c>
      <c r="AY2535" s="134" t="s">
        <v>227</v>
      </c>
      <c r="AZ2535" s="134" t="s">
        <v>225</v>
      </c>
      <c r="BA2535" s="135">
        <v>0.5</v>
      </c>
      <c r="BB2535" s="145">
        <v>194150</v>
      </c>
    </row>
    <row r="2536" spans="48:54" x14ac:dyDescent="0.15">
      <c r="AV2536" s="143" t="s">
        <v>226</v>
      </c>
      <c r="AW2536" s="144" t="s">
        <v>228</v>
      </c>
      <c r="AX2536" s="134" t="s">
        <v>200</v>
      </c>
      <c r="AY2536" s="134" t="s">
        <v>227</v>
      </c>
      <c r="AZ2536" s="134" t="s">
        <v>207</v>
      </c>
      <c r="BA2536" s="135">
        <v>1</v>
      </c>
      <c r="BB2536" s="145">
        <v>234190</v>
      </c>
    </row>
    <row r="2537" spans="48:54" x14ac:dyDescent="0.15">
      <c r="AV2537" s="143" t="s">
        <v>226</v>
      </c>
      <c r="AW2537" s="144" t="s">
        <v>228</v>
      </c>
      <c r="AX2537" s="134" t="s">
        <v>200</v>
      </c>
      <c r="AY2537" s="134" t="s">
        <v>227</v>
      </c>
      <c r="AZ2537" s="134" t="s">
        <v>207</v>
      </c>
      <c r="BA2537" s="135">
        <v>0.75</v>
      </c>
      <c r="BB2537" s="145">
        <v>221250</v>
      </c>
    </row>
    <row r="2538" spans="48:54" x14ac:dyDescent="0.15">
      <c r="AV2538" s="143" t="s">
        <v>226</v>
      </c>
      <c r="AW2538" s="144" t="s">
        <v>228</v>
      </c>
      <c r="AX2538" s="134" t="s">
        <v>200</v>
      </c>
      <c r="AY2538" s="134" t="s">
        <v>227</v>
      </c>
      <c r="AZ2538" s="134" t="s">
        <v>207</v>
      </c>
      <c r="BA2538" s="135">
        <v>0.5</v>
      </c>
      <c r="BB2538" s="145">
        <v>212860</v>
      </c>
    </row>
    <row r="2539" spans="48:54" x14ac:dyDescent="0.15">
      <c r="AV2539" s="143" t="s">
        <v>226</v>
      </c>
      <c r="AW2539" s="144" t="s">
        <v>228</v>
      </c>
      <c r="AX2539" s="134" t="s">
        <v>200</v>
      </c>
      <c r="AY2539" s="134" t="s">
        <v>227</v>
      </c>
      <c r="AZ2539" s="134" t="s">
        <v>225</v>
      </c>
      <c r="BA2539" s="135">
        <v>1</v>
      </c>
      <c r="BB2539" s="145">
        <v>281020</v>
      </c>
    </row>
    <row r="2540" spans="48:54" x14ac:dyDescent="0.15">
      <c r="AV2540" s="143" t="s">
        <v>226</v>
      </c>
      <c r="AW2540" s="144" t="s">
        <v>228</v>
      </c>
      <c r="AX2540" s="134" t="s">
        <v>200</v>
      </c>
      <c r="AY2540" s="134" t="s">
        <v>227</v>
      </c>
      <c r="AZ2540" s="134" t="s">
        <v>225</v>
      </c>
      <c r="BA2540" s="135">
        <v>0.75</v>
      </c>
      <c r="BB2540" s="145">
        <v>265480</v>
      </c>
    </row>
    <row r="2541" spans="48:54" x14ac:dyDescent="0.15">
      <c r="AV2541" s="143" t="s">
        <v>226</v>
      </c>
      <c r="AW2541" s="144" t="s">
        <v>228</v>
      </c>
      <c r="AX2541" s="134" t="s">
        <v>200</v>
      </c>
      <c r="AY2541" s="134" t="s">
        <v>227</v>
      </c>
      <c r="AZ2541" s="134" t="s">
        <v>225</v>
      </c>
      <c r="BA2541" s="135">
        <v>0.5</v>
      </c>
      <c r="BB2541" s="145">
        <v>255430</v>
      </c>
    </row>
    <row r="2542" spans="48:54" x14ac:dyDescent="0.15">
      <c r="AV2542" s="143" t="s">
        <v>226</v>
      </c>
      <c r="AW2542" s="144" t="s">
        <v>228</v>
      </c>
      <c r="AX2542" s="134" t="s">
        <v>201</v>
      </c>
      <c r="AY2542" s="134" t="s">
        <v>227</v>
      </c>
      <c r="AZ2542" s="134" t="s">
        <v>207</v>
      </c>
      <c r="BA2542" s="135">
        <v>1</v>
      </c>
      <c r="BB2542" s="145">
        <v>317330</v>
      </c>
    </row>
    <row r="2543" spans="48:54" x14ac:dyDescent="0.15">
      <c r="AV2543" s="143" t="s">
        <v>226</v>
      </c>
      <c r="AW2543" s="144" t="s">
        <v>228</v>
      </c>
      <c r="AX2543" s="134" t="s">
        <v>201</v>
      </c>
      <c r="AY2543" s="134" t="s">
        <v>227</v>
      </c>
      <c r="AZ2543" s="134" t="s">
        <v>207</v>
      </c>
      <c r="BA2543" s="135">
        <v>0.75</v>
      </c>
      <c r="BB2543" s="145">
        <v>296610</v>
      </c>
    </row>
    <row r="2544" spans="48:54" x14ac:dyDescent="0.15">
      <c r="AV2544" s="143" t="s">
        <v>226</v>
      </c>
      <c r="AW2544" s="144" t="s">
        <v>228</v>
      </c>
      <c r="AX2544" s="134" t="s">
        <v>201</v>
      </c>
      <c r="AY2544" s="134" t="s">
        <v>227</v>
      </c>
      <c r="AZ2544" s="134" t="s">
        <v>207</v>
      </c>
      <c r="BA2544" s="135">
        <v>0.5</v>
      </c>
      <c r="BB2544" s="145">
        <v>280710</v>
      </c>
    </row>
    <row r="2545" spans="48:54" x14ac:dyDescent="0.15">
      <c r="AV2545" s="143" t="s">
        <v>226</v>
      </c>
      <c r="AW2545" s="144" t="s">
        <v>228</v>
      </c>
      <c r="AX2545" s="134" t="s">
        <v>201</v>
      </c>
      <c r="AY2545" s="134" t="s">
        <v>227</v>
      </c>
      <c r="AZ2545" s="134" t="s">
        <v>225</v>
      </c>
      <c r="BA2545" s="135">
        <v>1</v>
      </c>
      <c r="BB2545" s="145">
        <v>380790</v>
      </c>
    </row>
    <row r="2546" spans="48:54" x14ac:dyDescent="0.15">
      <c r="AV2546" s="143" t="s">
        <v>226</v>
      </c>
      <c r="AW2546" s="144" t="s">
        <v>228</v>
      </c>
      <c r="AX2546" s="134" t="s">
        <v>201</v>
      </c>
      <c r="AY2546" s="134" t="s">
        <v>227</v>
      </c>
      <c r="AZ2546" s="134" t="s">
        <v>225</v>
      </c>
      <c r="BA2546" s="135">
        <v>0.75</v>
      </c>
      <c r="BB2546" s="145">
        <v>355930</v>
      </c>
    </row>
    <row r="2547" spans="48:54" x14ac:dyDescent="0.15">
      <c r="AV2547" s="143" t="s">
        <v>226</v>
      </c>
      <c r="AW2547" s="144" t="s">
        <v>228</v>
      </c>
      <c r="AX2547" s="134" t="s">
        <v>201</v>
      </c>
      <c r="AY2547" s="134" t="s">
        <v>227</v>
      </c>
      <c r="AZ2547" s="134" t="s">
        <v>225</v>
      </c>
      <c r="BA2547" s="135">
        <v>0.5</v>
      </c>
      <c r="BB2547" s="145">
        <v>336850</v>
      </c>
    </row>
    <row r="2548" spans="48:54" x14ac:dyDescent="0.15">
      <c r="AV2548" s="143" t="s">
        <v>226</v>
      </c>
      <c r="AW2548" s="144" t="s">
        <v>145</v>
      </c>
      <c r="AX2548" s="134" t="s">
        <v>198</v>
      </c>
      <c r="AY2548" s="134" t="s">
        <v>227</v>
      </c>
      <c r="AZ2548" s="134" t="s">
        <v>207</v>
      </c>
      <c r="BA2548" s="135">
        <v>1</v>
      </c>
      <c r="BB2548" s="145">
        <v>112440</v>
      </c>
    </row>
    <row r="2549" spans="48:54" x14ac:dyDescent="0.15">
      <c r="AV2549" s="143" t="s">
        <v>226</v>
      </c>
      <c r="AW2549" s="144" t="s">
        <v>145</v>
      </c>
      <c r="AX2549" s="134" t="s">
        <v>198</v>
      </c>
      <c r="AY2549" s="134" t="s">
        <v>227</v>
      </c>
      <c r="AZ2549" s="134" t="s">
        <v>207</v>
      </c>
      <c r="BA2549" s="135">
        <v>0.75</v>
      </c>
      <c r="BB2549" s="145">
        <v>107590</v>
      </c>
    </row>
    <row r="2550" spans="48:54" x14ac:dyDescent="0.15">
      <c r="AV2550" s="143" t="s">
        <v>226</v>
      </c>
      <c r="AW2550" s="144" t="s">
        <v>145</v>
      </c>
      <c r="AX2550" s="134" t="s">
        <v>198</v>
      </c>
      <c r="AY2550" s="134" t="s">
        <v>227</v>
      </c>
      <c r="AZ2550" s="134" t="s">
        <v>207</v>
      </c>
      <c r="BA2550" s="135">
        <v>0.5</v>
      </c>
      <c r="BB2550" s="145">
        <v>104500</v>
      </c>
    </row>
    <row r="2551" spans="48:54" x14ac:dyDescent="0.15">
      <c r="AV2551" s="143" t="s">
        <v>226</v>
      </c>
      <c r="AW2551" s="144" t="s">
        <v>145</v>
      </c>
      <c r="AX2551" s="134" t="s">
        <v>198</v>
      </c>
      <c r="AY2551" s="134" t="s">
        <v>227</v>
      </c>
      <c r="AZ2551" s="134" t="s">
        <v>225</v>
      </c>
      <c r="BA2551" s="135">
        <v>1</v>
      </c>
      <c r="BB2551" s="145">
        <v>134930</v>
      </c>
    </row>
    <row r="2552" spans="48:54" x14ac:dyDescent="0.15">
      <c r="AV2552" s="143" t="s">
        <v>226</v>
      </c>
      <c r="AW2552" s="144" t="s">
        <v>145</v>
      </c>
      <c r="AX2552" s="134" t="s">
        <v>198</v>
      </c>
      <c r="AY2552" s="134" t="s">
        <v>227</v>
      </c>
      <c r="AZ2552" s="134" t="s">
        <v>225</v>
      </c>
      <c r="BA2552" s="135">
        <v>0.75</v>
      </c>
      <c r="BB2552" s="145">
        <v>129100</v>
      </c>
    </row>
    <row r="2553" spans="48:54" x14ac:dyDescent="0.15">
      <c r="AV2553" s="143" t="s">
        <v>226</v>
      </c>
      <c r="AW2553" s="144" t="s">
        <v>145</v>
      </c>
      <c r="AX2553" s="134" t="s">
        <v>198</v>
      </c>
      <c r="AY2553" s="134" t="s">
        <v>227</v>
      </c>
      <c r="AZ2553" s="134" t="s">
        <v>225</v>
      </c>
      <c r="BA2553" s="135">
        <v>0.5</v>
      </c>
      <c r="BB2553" s="145">
        <v>125400</v>
      </c>
    </row>
    <row r="2554" spans="48:54" x14ac:dyDescent="0.15">
      <c r="AV2554" s="143" t="s">
        <v>226</v>
      </c>
      <c r="AW2554" s="144" t="s">
        <v>145</v>
      </c>
      <c r="AX2554" s="134" t="s">
        <v>199</v>
      </c>
      <c r="AY2554" s="134" t="s">
        <v>227</v>
      </c>
      <c r="AZ2554" s="134" t="s">
        <v>207</v>
      </c>
      <c r="BA2554" s="135">
        <v>1</v>
      </c>
      <c r="BB2554" s="145">
        <v>120690</v>
      </c>
    </row>
    <row r="2555" spans="48:54" x14ac:dyDescent="0.15">
      <c r="AV2555" s="143" t="s">
        <v>226</v>
      </c>
      <c r="AW2555" s="144" t="s">
        <v>145</v>
      </c>
      <c r="AX2555" s="134" t="s">
        <v>199</v>
      </c>
      <c r="AY2555" s="134" t="s">
        <v>227</v>
      </c>
      <c r="AZ2555" s="134" t="s">
        <v>207</v>
      </c>
      <c r="BA2555" s="135">
        <v>0.75</v>
      </c>
      <c r="BB2555" s="145">
        <v>114990</v>
      </c>
    </row>
    <row r="2556" spans="48:54" x14ac:dyDescent="0.15">
      <c r="AV2556" s="143" t="s">
        <v>226</v>
      </c>
      <c r="AW2556" s="144" t="s">
        <v>145</v>
      </c>
      <c r="AX2556" s="134" t="s">
        <v>199</v>
      </c>
      <c r="AY2556" s="134" t="s">
        <v>227</v>
      </c>
      <c r="AZ2556" s="134" t="s">
        <v>207</v>
      </c>
      <c r="BA2556" s="135">
        <v>0.5</v>
      </c>
      <c r="BB2556" s="145">
        <v>111220</v>
      </c>
    </row>
    <row r="2557" spans="48:54" x14ac:dyDescent="0.15">
      <c r="AV2557" s="143" t="s">
        <v>226</v>
      </c>
      <c r="AW2557" s="144" t="s">
        <v>145</v>
      </c>
      <c r="AX2557" s="134" t="s">
        <v>199</v>
      </c>
      <c r="AY2557" s="134" t="s">
        <v>227</v>
      </c>
      <c r="AZ2557" s="134" t="s">
        <v>225</v>
      </c>
      <c r="BA2557" s="135">
        <v>1</v>
      </c>
      <c r="BB2557" s="145">
        <v>144820</v>
      </c>
    </row>
    <row r="2558" spans="48:54" x14ac:dyDescent="0.15">
      <c r="AV2558" s="143" t="s">
        <v>226</v>
      </c>
      <c r="AW2558" s="144" t="s">
        <v>145</v>
      </c>
      <c r="AX2558" s="134" t="s">
        <v>199</v>
      </c>
      <c r="AY2558" s="134" t="s">
        <v>227</v>
      </c>
      <c r="AZ2558" s="134" t="s">
        <v>225</v>
      </c>
      <c r="BA2558" s="135">
        <v>0.75</v>
      </c>
      <c r="BB2558" s="145">
        <v>137990</v>
      </c>
    </row>
    <row r="2559" spans="48:54" x14ac:dyDescent="0.15">
      <c r="AV2559" s="143" t="s">
        <v>226</v>
      </c>
      <c r="AW2559" s="144" t="s">
        <v>145</v>
      </c>
      <c r="AX2559" s="134" t="s">
        <v>199</v>
      </c>
      <c r="AY2559" s="134" t="s">
        <v>227</v>
      </c>
      <c r="AZ2559" s="134" t="s">
        <v>225</v>
      </c>
      <c r="BA2559" s="135">
        <v>0.5</v>
      </c>
      <c r="BB2559" s="145">
        <v>133460</v>
      </c>
    </row>
    <row r="2560" spans="48:54" x14ac:dyDescent="0.15">
      <c r="AV2560" s="143" t="s">
        <v>226</v>
      </c>
      <c r="AW2560" s="144" t="s">
        <v>145</v>
      </c>
      <c r="AX2560" s="134" t="s">
        <v>200</v>
      </c>
      <c r="AY2560" s="134" t="s">
        <v>227</v>
      </c>
      <c r="AZ2560" s="134" t="s">
        <v>207</v>
      </c>
      <c r="BA2560" s="135">
        <v>1</v>
      </c>
      <c r="BB2560" s="145">
        <v>182430</v>
      </c>
    </row>
    <row r="2561" spans="48:54" x14ac:dyDescent="0.15">
      <c r="AV2561" s="143" t="s">
        <v>226</v>
      </c>
      <c r="AW2561" s="144" t="s">
        <v>145</v>
      </c>
      <c r="AX2561" s="134" t="s">
        <v>200</v>
      </c>
      <c r="AY2561" s="134" t="s">
        <v>227</v>
      </c>
      <c r="AZ2561" s="134" t="s">
        <v>207</v>
      </c>
      <c r="BA2561" s="135">
        <v>0.75</v>
      </c>
      <c r="BB2561" s="145">
        <v>171420</v>
      </c>
    </row>
    <row r="2562" spans="48:54" x14ac:dyDescent="0.15">
      <c r="AV2562" s="143" t="s">
        <v>226</v>
      </c>
      <c r="AW2562" s="144" t="s">
        <v>145</v>
      </c>
      <c r="AX2562" s="134" t="s">
        <v>200</v>
      </c>
      <c r="AY2562" s="134" t="s">
        <v>227</v>
      </c>
      <c r="AZ2562" s="134" t="s">
        <v>207</v>
      </c>
      <c r="BA2562" s="135">
        <v>0.5</v>
      </c>
      <c r="BB2562" s="145">
        <v>162290</v>
      </c>
    </row>
    <row r="2563" spans="48:54" x14ac:dyDescent="0.15">
      <c r="AV2563" s="143" t="s">
        <v>226</v>
      </c>
      <c r="AW2563" s="144" t="s">
        <v>145</v>
      </c>
      <c r="AX2563" s="134" t="s">
        <v>200</v>
      </c>
      <c r="AY2563" s="134" t="s">
        <v>227</v>
      </c>
      <c r="AZ2563" s="134" t="s">
        <v>225</v>
      </c>
      <c r="BA2563" s="135">
        <v>1</v>
      </c>
      <c r="BB2563" s="145">
        <v>218920</v>
      </c>
    </row>
    <row r="2564" spans="48:54" x14ac:dyDescent="0.15">
      <c r="AV2564" s="143" t="s">
        <v>226</v>
      </c>
      <c r="AW2564" s="144" t="s">
        <v>145</v>
      </c>
      <c r="AX2564" s="134" t="s">
        <v>200</v>
      </c>
      <c r="AY2564" s="134" t="s">
        <v>227</v>
      </c>
      <c r="AZ2564" s="134" t="s">
        <v>225</v>
      </c>
      <c r="BA2564" s="135">
        <v>0.75</v>
      </c>
      <c r="BB2564" s="145">
        <v>205710</v>
      </c>
    </row>
    <row r="2565" spans="48:54" x14ac:dyDescent="0.15">
      <c r="AV2565" s="143" t="s">
        <v>226</v>
      </c>
      <c r="AW2565" s="144" t="s">
        <v>145</v>
      </c>
      <c r="AX2565" s="134" t="s">
        <v>200</v>
      </c>
      <c r="AY2565" s="134" t="s">
        <v>227</v>
      </c>
      <c r="AZ2565" s="134" t="s">
        <v>225</v>
      </c>
      <c r="BA2565" s="135">
        <v>0.5</v>
      </c>
      <c r="BB2565" s="145">
        <v>194750</v>
      </c>
    </row>
    <row r="2566" spans="48:54" x14ac:dyDescent="0.15">
      <c r="AV2566" s="143" t="s">
        <v>226</v>
      </c>
      <c r="AW2566" s="144" t="s">
        <v>145</v>
      </c>
      <c r="AX2566" s="134" t="s">
        <v>201</v>
      </c>
      <c r="AY2566" s="134" t="s">
        <v>227</v>
      </c>
      <c r="AZ2566" s="134" t="s">
        <v>207</v>
      </c>
      <c r="BA2566" s="135">
        <v>1</v>
      </c>
      <c r="BB2566" s="145">
        <v>265570</v>
      </c>
    </row>
    <row r="2567" spans="48:54" x14ac:dyDescent="0.15">
      <c r="AV2567" s="143" t="s">
        <v>226</v>
      </c>
      <c r="AW2567" s="144" t="s">
        <v>145</v>
      </c>
      <c r="AX2567" s="134" t="s">
        <v>201</v>
      </c>
      <c r="AY2567" s="134" t="s">
        <v>227</v>
      </c>
      <c r="AZ2567" s="134" t="s">
        <v>207</v>
      </c>
      <c r="BA2567" s="135">
        <v>0.75</v>
      </c>
      <c r="BB2567" s="145">
        <v>246790</v>
      </c>
    </row>
    <row r="2568" spans="48:54" x14ac:dyDescent="0.15">
      <c r="AV2568" s="143" t="s">
        <v>226</v>
      </c>
      <c r="AW2568" s="144" t="s">
        <v>145</v>
      </c>
      <c r="AX2568" s="134" t="s">
        <v>201</v>
      </c>
      <c r="AY2568" s="134" t="s">
        <v>227</v>
      </c>
      <c r="AZ2568" s="134" t="s">
        <v>207</v>
      </c>
      <c r="BA2568" s="135">
        <v>0.5</v>
      </c>
      <c r="BB2568" s="145">
        <v>230140</v>
      </c>
    </row>
    <row r="2569" spans="48:54" x14ac:dyDescent="0.15">
      <c r="AV2569" s="143" t="s">
        <v>226</v>
      </c>
      <c r="AW2569" s="144" t="s">
        <v>145</v>
      </c>
      <c r="AX2569" s="134" t="s">
        <v>201</v>
      </c>
      <c r="AY2569" s="134" t="s">
        <v>227</v>
      </c>
      <c r="AZ2569" s="134" t="s">
        <v>225</v>
      </c>
      <c r="BA2569" s="135">
        <v>1</v>
      </c>
      <c r="BB2569" s="145">
        <v>318680</v>
      </c>
    </row>
    <row r="2570" spans="48:54" x14ac:dyDescent="0.15">
      <c r="AV2570" s="143" t="s">
        <v>226</v>
      </c>
      <c r="AW2570" s="144" t="s">
        <v>145</v>
      </c>
      <c r="AX2570" s="134" t="s">
        <v>201</v>
      </c>
      <c r="AY2570" s="134" t="s">
        <v>227</v>
      </c>
      <c r="AZ2570" s="134" t="s">
        <v>225</v>
      </c>
      <c r="BA2570" s="135">
        <v>0.75</v>
      </c>
      <c r="BB2570" s="145">
        <v>296150</v>
      </c>
    </row>
    <row r="2571" spans="48:54" x14ac:dyDescent="0.15">
      <c r="AV2571" s="143" t="s">
        <v>226</v>
      </c>
      <c r="AW2571" s="144" t="s">
        <v>145</v>
      </c>
      <c r="AX2571" s="134" t="s">
        <v>201</v>
      </c>
      <c r="AY2571" s="134" t="s">
        <v>227</v>
      </c>
      <c r="AZ2571" s="134" t="s">
        <v>225</v>
      </c>
      <c r="BA2571" s="135">
        <v>0.5</v>
      </c>
      <c r="BB2571" s="145">
        <v>276170</v>
      </c>
    </row>
    <row r="2572" spans="48:54" x14ac:dyDescent="0.15">
      <c r="AV2572" s="143" t="s">
        <v>226</v>
      </c>
      <c r="AW2572" s="144" t="s">
        <v>146</v>
      </c>
      <c r="AX2572" s="134" t="s">
        <v>198</v>
      </c>
      <c r="AY2572" s="134" t="s">
        <v>227</v>
      </c>
      <c r="AZ2572" s="134" t="s">
        <v>207</v>
      </c>
      <c r="BA2572" s="135">
        <v>1</v>
      </c>
      <c r="BB2572" s="145">
        <v>99580</v>
      </c>
    </row>
    <row r="2573" spans="48:54" x14ac:dyDescent="0.15">
      <c r="AV2573" s="143" t="s">
        <v>226</v>
      </c>
      <c r="AW2573" s="144" t="s">
        <v>146</v>
      </c>
      <c r="AX2573" s="134" t="s">
        <v>198</v>
      </c>
      <c r="AY2573" s="134" t="s">
        <v>227</v>
      </c>
      <c r="AZ2573" s="134" t="s">
        <v>207</v>
      </c>
      <c r="BA2573" s="135">
        <v>0.75</v>
      </c>
      <c r="BB2573" s="145">
        <v>98560</v>
      </c>
    </row>
    <row r="2574" spans="48:54" x14ac:dyDescent="0.15">
      <c r="AV2574" s="143" t="s">
        <v>226</v>
      </c>
      <c r="AW2574" s="144" t="s">
        <v>146</v>
      </c>
      <c r="AX2574" s="134" t="s">
        <v>198</v>
      </c>
      <c r="AY2574" s="134" t="s">
        <v>227</v>
      </c>
      <c r="AZ2574" s="134" t="s">
        <v>207</v>
      </c>
      <c r="BA2574" s="135">
        <v>0.5</v>
      </c>
      <c r="BB2574" s="145">
        <v>95600</v>
      </c>
    </row>
    <row r="2575" spans="48:54" x14ac:dyDescent="0.15">
      <c r="AV2575" s="143" t="s">
        <v>226</v>
      </c>
      <c r="AW2575" s="144" t="s">
        <v>146</v>
      </c>
      <c r="AX2575" s="134" t="s">
        <v>198</v>
      </c>
      <c r="AY2575" s="134" t="s">
        <v>227</v>
      </c>
      <c r="AZ2575" s="134" t="s">
        <v>225</v>
      </c>
      <c r="BA2575" s="135">
        <v>1</v>
      </c>
      <c r="BB2575" s="145">
        <v>119490</v>
      </c>
    </row>
    <row r="2576" spans="48:54" x14ac:dyDescent="0.15">
      <c r="AV2576" s="143" t="s">
        <v>226</v>
      </c>
      <c r="AW2576" s="144" t="s">
        <v>146</v>
      </c>
      <c r="AX2576" s="134" t="s">
        <v>198</v>
      </c>
      <c r="AY2576" s="134" t="s">
        <v>227</v>
      </c>
      <c r="AZ2576" s="134" t="s">
        <v>225</v>
      </c>
      <c r="BA2576" s="135">
        <v>0.75</v>
      </c>
      <c r="BB2576" s="145">
        <v>118270</v>
      </c>
    </row>
    <row r="2577" spans="48:54" x14ac:dyDescent="0.15">
      <c r="AV2577" s="143" t="s">
        <v>226</v>
      </c>
      <c r="AW2577" s="144" t="s">
        <v>146</v>
      </c>
      <c r="AX2577" s="134" t="s">
        <v>198</v>
      </c>
      <c r="AY2577" s="134" t="s">
        <v>227</v>
      </c>
      <c r="AZ2577" s="134" t="s">
        <v>225</v>
      </c>
      <c r="BA2577" s="135">
        <v>0.5</v>
      </c>
      <c r="BB2577" s="145">
        <v>114720</v>
      </c>
    </row>
    <row r="2578" spans="48:54" x14ac:dyDescent="0.15">
      <c r="AV2578" s="143" t="s">
        <v>226</v>
      </c>
      <c r="AW2578" s="144" t="s">
        <v>146</v>
      </c>
      <c r="AX2578" s="134" t="s">
        <v>199</v>
      </c>
      <c r="AY2578" s="134" t="s">
        <v>227</v>
      </c>
      <c r="AZ2578" s="134" t="s">
        <v>207</v>
      </c>
      <c r="BA2578" s="135">
        <v>1</v>
      </c>
      <c r="BB2578" s="145">
        <v>107820</v>
      </c>
    </row>
    <row r="2579" spans="48:54" x14ac:dyDescent="0.15">
      <c r="AV2579" s="143" t="s">
        <v>226</v>
      </c>
      <c r="AW2579" s="144" t="s">
        <v>146</v>
      </c>
      <c r="AX2579" s="134" t="s">
        <v>199</v>
      </c>
      <c r="AY2579" s="134" t="s">
        <v>227</v>
      </c>
      <c r="AZ2579" s="134" t="s">
        <v>207</v>
      </c>
      <c r="BA2579" s="135">
        <v>0.75</v>
      </c>
      <c r="BB2579" s="145">
        <v>105960</v>
      </c>
    </row>
    <row r="2580" spans="48:54" x14ac:dyDescent="0.15">
      <c r="AV2580" s="143" t="s">
        <v>226</v>
      </c>
      <c r="AW2580" s="144" t="s">
        <v>146</v>
      </c>
      <c r="AX2580" s="134" t="s">
        <v>199</v>
      </c>
      <c r="AY2580" s="134" t="s">
        <v>227</v>
      </c>
      <c r="AZ2580" s="134" t="s">
        <v>207</v>
      </c>
      <c r="BA2580" s="135">
        <v>0.5</v>
      </c>
      <c r="BB2580" s="145">
        <v>102330</v>
      </c>
    </row>
    <row r="2581" spans="48:54" x14ac:dyDescent="0.15">
      <c r="AV2581" s="143" t="s">
        <v>226</v>
      </c>
      <c r="AW2581" s="144" t="s">
        <v>146</v>
      </c>
      <c r="AX2581" s="134" t="s">
        <v>199</v>
      </c>
      <c r="AY2581" s="134" t="s">
        <v>227</v>
      </c>
      <c r="AZ2581" s="134" t="s">
        <v>225</v>
      </c>
      <c r="BA2581" s="135">
        <v>1</v>
      </c>
      <c r="BB2581" s="145">
        <v>129380</v>
      </c>
    </row>
    <row r="2582" spans="48:54" x14ac:dyDescent="0.15">
      <c r="AV2582" s="143" t="s">
        <v>226</v>
      </c>
      <c r="AW2582" s="144" t="s">
        <v>146</v>
      </c>
      <c r="AX2582" s="134" t="s">
        <v>199</v>
      </c>
      <c r="AY2582" s="134" t="s">
        <v>227</v>
      </c>
      <c r="AZ2582" s="134" t="s">
        <v>225</v>
      </c>
      <c r="BA2582" s="135">
        <v>0.75</v>
      </c>
      <c r="BB2582" s="145">
        <v>127160</v>
      </c>
    </row>
    <row r="2583" spans="48:54" x14ac:dyDescent="0.15">
      <c r="AV2583" s="143" t="s">
        <v>226</v>
      </c>
      <c r="AW2583" s="144" t="s">
        <v>146</v>
      </c>
      <c r="AX2583" s="134" t="s">
        <v>199</v>
      </c>
      <c r="AY2583" s="134" t="s">
        <v>227</v>
      </c>
      <c r="AZ2583" s="134" t="s">
        <v>225</v>
      </c>
      <c r="BA2583" s="135">
        <v>0.5</v>
      </c>
      <c r="BB2583" s="145">
        <v>122790</v>
      </c>
    </row>
    <row r="2584" spans="48:54" x14ac:dyDescent="0.15">
      <c r="AV2584" s="143" t="s">
        <v>226</v>
      </c>
      <c r="AW2584" s="144" t="s">
        <v>146</v>
      </c>
      <c r="AX2584" s="134" t="s">
        <v>200</v>
      </c>
      <c r="AY2584" s="134" t="s">
        <v>227</v>
      </c>
      <c r="AZ2584" s="134" t="s">
        <v>207</v>
      </c>
      <c r="BA2584" s="135">
        <v>1</v>
      </c>
      <c r="BB2584" s="145">
        <v>169570</v>
      </c>
    </row>
    <row r="2585" spans="48:54" x14ac:dyDescent="0.15">
      <c r="AV2585" s="143" t="s">
        <v>226</v>
      </c>
      <c r="AW2585" s="144" t="s">
        <v>146</v>
      </c>
      <c r="AX2585" s="134" t="s">
        <v>200</v>
      </c>
      <c r="AY2585" s="134" t="s">
        <v>227</v>
      </c>
      <c r="AZ2585" s="134" t="s">
        <v>207</v>
      </c>
      <c r="BA2585" s="135">
        <v>0.75</v>
      </c>
      <c r="BB2585" s="145">
        <v>162400</v>
      </c>
    </row>
    <row r="2586" spans="48:54" x14ac:dyDescent="0.15">
      <c r="AV2586" s="143" t="s">
        <v>226</v>
      </c>
      <c r="AW2586" s="144" t="s">
        <v>146</v>
      </c>
      <c r="AX2586" s="134" t="s">
        <v>200</v>
      </c>
      <c r="AY2586" s="134" t="s">
        <v>227</v>
      </c>
      <c r="AZ2586" s="134" t="s">
        <v>207</v>
      </c>
      <c r="BA2586" s="135">
        <v>0.5</v>
      </c>
      <c r="BB2586" s="145">
        <v>153400</v>
      </c>
    </row>
    <row r="2587" spans="48:54" x14ac:dyDescent="0.15">
      <c r="AV2587" s="143" t="s">
        <v>226</v>
      </c>
      <c r="AW2587" s="144" t="s">
        <v>146</v>
      </c>
      <c r="AX2587" s="134" t="s">
        <v>200</v>
      </c>
      <c r="AY2587" s="134" t="s">
        <v>227</v>
      </c>
      <c r="AZ2587" s="134" t="s">
        <v>225</v>
      </c>
      <c r="BA2587" s="135">
        <v>1</v>
      </c>
      <c r="BB2587" s="145">
        <v>203490</v>
      </c>
    </row>
    <row r="2588" spans="48:54" x14ac:dyDescent="0.15">
      <c r="AV2588" s="143" t="s">
        <v>226</v>
      </c>
      <c r="AW2588" s="144" t="s">
        <v>146</v>
      </c>
      <c r="AX2588" s="134" t="s">
        <v>200</v>
      </c>
      <c r="AY2588" s="134" t="s">
        <v>227</v>
      </c>
      <c r="AZ2588" s="134" t="s">
        <v>225</v>
      </c>
      <c r="BA2588" s="135">
        <v>0.75</v>
      </c>
      <c r="BB2588" s="145">
        <v>194880</v>
      </c>
    </row>
    <row r="2589" spans="48:54" x14ac:dyDescent="0.15">
      <c r="AV2589" s="143" t="s">
        <v>226</v>
      </c>
      <c r="AW2589" s="144" t="s">
        <v>146</v>
      </c>
      <c r="AX2589" s="134" t="s">
        <v>200</v>
      </c>
      <c r="AY2589" s="134" t="s">
        <v>227</v>
      </c>
      <c r="AZ2589" s="134" t="s">
        <v>225</v>
      </c>
      <c r="BA2589" s="135">
        <v>0.5</v>
      </c>
      <c r="BB2589" s="145">
        <v>184080</v>
      </c>
    </row>
    <row r="2590" spans="48:54" x14ac:dyDescent="0.15">
      <c r="AV2590" s="143" t="s">
        <v>226</v>
      </c>
      <c r="AW2590" s="144" t="s">
        <v>146</v>
      </c>
      <c r="AX2590" s="134" t="s">
        <v>201</v>
      </c>
      <c r="AY2590" s="134" t="s">
        <v>227</v>
      </c>
      <c r="AZ2590" s="134" t="s">
        <v>207</v>
      </c>
      <c r="BA2590" s="135">
        <v>1</v>
      </c>
      <c r="BB2590" s="145">
        <v>252710</v>
      </c>
    </row>
    <row r="2591" spans="48:54" x14ac:dyDescent="0.15">
      <c r="AV2591" s="143" t="s">
        <v>226</v>
      </c>
      <c r="AW2591" s="144" t="s">
        <v>146</v>
      </c>
      <c r="AX2591" s="134" t="s">
        <v>201</v>
      </c>
      <c r="AY2591" s="134" t="s">
        <v>227</v>
      </c>
      <c r="AZ2591" s="134" t="s">
        <v>207</v>
      </c>
      <c r="BA2591" s="135">
        <v>0.75</v>
      </c>
      <c r="BB2591" s="145">
        <v>237760</v>
      </c>
    </row>
    <row r="2592" spans="48:54" x14ac:dyDescent="0.15">
      <c r="AV2592" s="143" t="s">
        <v>226</v>
      </c>
      <c r="AW2592" s="144" t="s">
        <v>146</v>
      </c>
      <c r="AX2592" s="134" t="s">
        <v>201</v>
      </c>
      <c r="AY2592" s="134" t="s">
        <v>227</v>
      </c>
      <c r="AZ2592" s="134" t="s">
        <v>207</v>
      </c>
      <c r="BA2592" s="135">
        <v>0.5</v>
      </c>
      <c r="BB2592" s="145">
        <v>221250</v>
      </c>
    </row>
    <row r="2593" spans="48:54" x14ac:dyDescent="0.15">
      <c r="AV2593" s="143" t="s">
        <v>226</v>
      </c>
      <c r="AW2593" s="144" t="s">
        <v>146</v>
      </c>
      <c r="AX2593" s="134" t="s">
        <v>201</v>
      </c>
      <c r="AY2593" s="134" t="s">
        <v>227</v>
      </c>
      <c r="AZ2593" s="134" t="s">
        <v>225</v>
      </c>
      <c r="BA2593" s="135">
        <v>1</v>
      </c>
      <c r="BB2593" s="145">
        <v>303250</v>
      </c>
    </row>
    <row r="2594" spans="48:54" x14ac:dyDescent="0.15">
      <c r="AV2594" s="143" t="s">
        <v>226</v>
      </c>
      <c r="AW2594" s="144" t="s">
        <v>146</v>
      </c>
      <c r="AX2594" s="134" t="s">
        <v>201</v>
      </c>
      <c r="AY2594" s="134" t="s">
        <v>227</v>
      </c>
      <c r="AZ2594" s="134" t="s">
        <v>225</v>
      </c>
      <c r="BA2594" s="135">
        <v>0.75</v>
      </c>
      <c r="BB2594" s="145">
        <v>285320</v>
      </c>
    </row>
    <row r="2595" spans="48:54" x14ac:dyDescent="0.15">
      <c r="AV2595" s="143" t="s">
        <v>226</v>
      </c>
      <c r="AW2595" s="144" t="s">
        <v>146</v>
      </c>
      <c r="AX2595" s="134" t="s">
        <v>201</v>
      </c>
      <c r="AY2595" s="134" t="s">
        <v>227</v>
      </c>
      <c r="AZ2595" s="134" t="s">
        <v>225</v>
      </c>
      <c r="BA2595" s="135">
        <v>0.5</v>
      </c>
      <c r="BB2595" s="145">
        <v>265500</v>
      </c>
    </row>
    <row r="2596" spans="48:54" x14ac:dyDescent="0.15">
      <c r="AV2596" s="143" t="s">
        <v>226</v>
      </c>
      <c r="AW2596" s="144" t="s">
        <v>147</v>
      </c>
      <c r="AX2596" s="134" t="s">
        <v>198</v>
      </c>
      <c r="AY2596" s="134" t="s">
        <v>227</v>
      </c>
      <c r="AZ2596" s="134" t="s">
        <v>207</v>
      </c>
      <c r="BA2596" s="135">
        <v>1</v>
      </c>
      <c r="BB2596" s="145">
        <v>80810</v>
      </c>
    </row>
    <row r="2597" spans="48:54" x14ac:dyDescent="0.15">
      <c r="AV2597" s="143" t="s">
        <v>226</v>
      </c>
      <c r="AW2597" s="144" t="s">
        <v>147</v>
      </c>
      <c r="AX2597" s="134" t="s">
        <v>198</v>
      </c>
      <c r="AY2597" s="134" t="s">
        <v>227</v>
      </c>
      <c r="AZ2597" s="134" t="s">
        <v>207</v>
      </c>
      <c r="BA2597" s="135">
        <v>0.75</v>
      </c>
      <c r="BB2597" s="145">
        <v>78420</v>
      </c>
    </row>
    <row r="2598" spans="48:54" x14ac:dyDescent="0.15">
      <c r="AV2598" s="143" t="s">
        <v>226</v>
      </c>
      <c r="AW2598" s="144" t="s">
        <v>147</v>
      </c>
      <c r="AX2598" s="134" t="s">
        <v>198</v>
      </c>
      <c r="AY2598" s="134" t="s">
        <v>227</v>
      </c>
      <c r="AZ2598" s="134" t="s">
        <v>207</v>
      </c>
      <c r="BA2598" s="135">
        <v>0.5</v>
      </c>
      <c r="BB2598" s="145">
        <v>75680</v>
      </c>
    </row>
    <row r="2599" spans="48:54" x14ac:dyDescent="0.15">
      <c r="AV2599" s="143" t="s">
        <v>226</v>
      </c>
      <c r="AW2599" s="144" t="s">
        <v>147</v>
      </c>
      <c r="AX2599" s="134" t="s">
        <v>198</v>
      </c>
      <c r="AY2599" s="134" t="s">
        <v>227</v>
      </c>
      <c r="AZ2599" s="134" t="s">
        <v>225</v>
      </c>
      <c r="BA2599" s="135">
        <v>1</v>
      </c>
      <c r="BB2599" s="145">
        <v>96970</v>
      </c>
    </row>
    <row r="2600" spans="48:54" x14ac:dyDescent="0.15">
      <c r="AV2600" s="143" t="s">
        <v>226</v>
      </c>
      <c r="AW2600" s="144" t="s">
        <v>147</v>
      </c>
      <c r="AX2600" s="134" t="s">
        <v>198</v>
      </c>
      <c r="AY2600" s="134" t="s">
        <v>227</v>
      </c>
      <c r="AZ2600" s="134" t="s">
        <v>225</v>
      </c>
      <c r="BA2600" s="135">
        <v>0.75</v>
      </c>
      <c r="BB2600" s="145">
        <v>94100</v>
      </c>
    </row>
    <row r="2601" spans="48:54" x14ac:dyDescent="0.15">
      <c r="AV2601" s="143" t="s">
        <v>226</v>
      </c>
      <c r="AW2601" s="144" t="s">
        <v>147</v>
      </c>
      <c r="AX2601" s="134" t="s">
        <v>198</v>
      </c>
      <c r="AY2601" s="134" t="s">
        <v>227</v>
      </c>
      <c r="AZ2601" s="134" t="s">
        <v>225</v>
      </c>
      <c r="BA2601" s="135">
        <v>0.5</v>
      </c>
      <c r="BB2601" s="145">
        <v>90820</v>
      </c>
    </row>
    <row r="2602" spans="48:54" x14ac:dyDescent="0.15">
      <c r="AV2602" s="143" t="s">
        <v>226</v>
      </c>
      <c r="AW2602" s="144" t="s">
        <v>147</v>
      </c>
      <c r="AX2602" s="134" t="s">
        <v>199</v>
      </c>
      <c r="AY2602" s="134" t="s">
        <v>227</v>
      </c>
      <c r="AZ2602" s="134" t="s">
        <v>207</v>
      </c>
      <c r="BA2602" s="135">
        <v>1</v>
      </c>
      <c r="BB2602" s="145">
        <v>89050</v>
      </c>
    </row>
    <row r="2603" spans="48:54" x14ac:dyDescent="0.15">
      <c r="AV2603" s="143" t="s">
        <v>226</v>
      </c>
      <c r="AW2603" s="144" t="s">
        <v>147</v>
      </c>
      <c r="AX2603" s="134" t="s">
        <v>199</v>
      </c>
      <c r="AY2603" s="134" t="s">
        <v>227</v>
      </c>
      <c r="AZ2603" s="134" t="s">
        <v>207</v>
      </c>
      <c r="BA2603" s="135">
        <v>0.75</v>
      </c>
      <c r="BB2603" s="145">
        <v>85820</v>
      </c>
    </row>
    <row r="2604" spans="48:54" x14ac:dyDescent="0.15">
      <c r="AV2604" s="143" t="s">
        <v>226</v>
      </c>
      <c r="AW2604" s="144" t="s">
        <v>147</v>
      </c>
      <c r="AX2604" s="134" t="s">
        <v>199</v>
      </c>
      <c r="AY2604" s="134" t="s">
        <v>227</v>
      </c>
      <c r="AZ2604" s="134" t="s">
        <v>207</v>
      </c>
      <c r="BA2604" s="135">
        <v>0.5</v>
      </c>
      <c r="BB2604" s="145">
        <v>82410</v>
      </c>
    </row>
    <row r="2605" spans="48:54" x14ac:dyDescent="0.15">
      <c r="AV2605" s="143" t="s">
        <v>226</v>
      </c>
      <c r="AW2605" s="144" t="s">
        <v>147</v>
      </c>
      <c r="AX2605" s="134" t="s">
        <v>199</v>
      </c>
      <c r="AY2605" s="134" t="s">
        <v>227</v>
      </c>
      <c r="AZ2605" s="134" t="s">
        <v>225</v>
      </c>
      <c r="BA2605" s="135">
        <v>1</v>
      </c>
      <c r="BB2605" s="145">
        <v>106860</v>
      </c>
    </row>
    <row r="2606" spans="48:54" x14ac:dyDescent="0.15">
      <c r="AV2606" s="143" t="s">
        <v>226</v>
      </c>
      <c r="AW2606" s="144" t="s">
        <v>147</v>
      </c>
      <c r="AX2606" s="134" t="s">
        <v>199</v>
      </c>
      <c r="AY2606" s="134" t="s">
        <v>227</v>
      </c>
      <c r="AZ2606" s="134" t="s">
        <v>225</v>
      </c>
      <c r="BA2606" s="135">
        <v>0.75</v>
      </c>
      <c r="BB2606" s="145">
        <v>102990</v>
      </c>
    </row>
    <row r="2607" spans="48:54" x14ac:dyDescent="0.15">
      <c r="AV2607" s="143" t="s">
        <v>226</v>
      </c>
      <c r="AW2607" s="144" t="s">
        <v>147</v>
      </c>
      <c r="AX2607" s="134" t="s">
        <v>199</v>
      </c>
      <c r="AY2607" s="134" t="s">
        <v>227</v>
      </c>
      <c r="AZ2607" s="134" t="s">
        <v>225</v>
      </c>
      <c r="BA2607" s="135">
        <v>0.5</v>
      </c>
      <c r="BB2607" s="145">
        <v>98890</v>
      </c>
    </row>
    <row r="2608" spans="48:54" x14ac:dyDescent="0.15">
      <c r="AV2608" s="143" t="s">
        <v>226</v>
      </c>
      <c r="AW2608" s="144" t="s">
        <v>147</v>
      </c>
      <c r="AX2608" s="134" t="s">
        <v>200</v>
      </c>
      <c r="AY2608" s="134" t="s">
        <v>227</v>
      </c>
      <c r="AZ2608" s="134" t="s">
        <v>207</v>
      </c>
      <c r="BA2608" s="135">
        <v>1</v>
      </c>
      <c r="BB2608" s="145">
        <v>150790</v>
      </c>
    </row>
    <row r="2609" spans="48:54" x14ac:dyDescent="0.15">
      <c r="AV2609" s="143" t="s">
        <v>226</v>
      </c>
      <c r="AW2609" s="144" t="s">
        <v>147</v>
      </c>
      <c r="AX2609" s="134" t="s">
        <v>200</v>
      </c>
      <c r="AY2609" s="134" t="s">
        <v>227</v>
      </c>
      <c r="AZ2609" s="134" t="s">
        <v>207</v>
      </c>
      <c r="BA2609" s="135">
        <v>0.75</v>
      </c>
      <c r="BB2609" s="145">
        <v>142260</v>
      </c>
    </row>
    <row r="2610" spans="48:54" x14ac:dyDescent="0.15">
      <c r="AV2610" s="143" t="s">
        <v>226</v>
      </c>
      <c r="AW2610" s="144" t="s">
        <v>147</v>
      </c>
      <c r="AX2610" s="134" t="s">
        <v>200</v>
      </c>
      <c r="AY2610" s="134" t="s">
        <v>227</v>
      </c>
      <c r="AZ2610" s="134" t="s">
        <v>207</v>
      </c>
      <c r="BA2610" s="135">
        <v>0.5</v>
      </c>
      <c r="BB2610" s="145">
        <v>133480</v>
      </c>
    </row>
    <row r="2611" spans="48:54" x14ac:dyDescent="0.15">
      <c r="AV2611" s="143" t="s">
        <v>226</v>
      </c>
      <c r="AW2611" s="144" t="s">
        <v>147</v>
      </c>
      <c r="AX2611" s="134" t="s">
        <v>200</v>
      </c>
      <c r="AY2611" s="134" t="s">
        <v>227</v>
      </c>
      <c r="AZ2611" s="134" t="s">
        <v>225</v>
      </c>
      <c r="BA2611" s="135">
        <v>1</v>
      </c>
      <c r="BB2611" s="145">
        <v>180950</v>
      </c>
    </row>
    <row r="2612" spans="48:54" x14ac:dyDescent="0.15">
      <c r="AV2612" s="143" t="s">
        <v>226</v>
      </c>
      <c r="AW2612" s="144" t="s">
        <v>147</v>
      </c>
      <c r="AX2612" s="134" t="s">
        <v>200</v>
      </c>
      <c r="AY2612" s="134" t="s">
        <v>227</v>
      </c>
      <c r="AZ2612" s="134" t="s">
        <v>225</v>
      </c>
      <c r="BA2612" s="135">
        <v>0.75</v>
      </c>
      <c r="BB2612" s="145">
        <v>170720</v>
      </c>
    </row>
    <row r="2613" spans="48:54" x14ac:dyDescent="0.15">
      <c r="AV2613" s="143" t="s">
        <v>226</v>
      </c>
      <c r="AW2613" s="144" t="s">
        <v>147</v>
      </c>
      <c r="AX2613" s="134" t="s">
        <v>200</v>
      </c>
      <c r="AY2613" s="134" t="s">
        <v>227</v>
      </c>
      <c r="AZ2613" s="134" t="s">
        <v>225</v>
      </c>
      <c r="BA2613" s="135">
        <v>0.5</v>
      </c>
      <c r="BB2613" s="145">
        <v>160170</v>
      </c>
    </row>
    <row r="2614" spans="48:54" x14ac:dyDescent="0.15">
      <c r="AV2614" s="143" t="s">
        <v>226</v>
      </c>
      <c r="AW2614" s="144" t="s">
        <v>147</v>
      </c>
      <c r="AX2614" s="134" t="s">
        <v>201</v>
      </c>
      <c r="AY2614" s="134" t="s">
        <v>227</v>
      </c>
      <c r="AZ2614" s="134" t="s">
        <v>207</v>
      </c>
      <c r="BA2614" s="135">
        <v>1</v>
      </c>
      <c r="BB2614" s="145">
        <v>233930</v>
      </c>
    </row>
    <row r="2615" spans="48:54" x14ac:dyDescent="0.15">
      <c r="AV2615" s="143" t="s">
        <v>226</v>
      </c>
      <c r="AW2615" s="144" t="s">
        <v>147</v>
      </c>
      <c r="AX2615" s="134" t="s">
        <v>201</v>
      </c>
      <c r="AY2615" s="134" t="s">
        <v>227</v>
      </c>
      <c r="AZ2615" s="134" t="s">
        <v>207</v>
      </c>
      <c r="BA2615" s="135">
        <v>0.75</v>
      </c>
      <c r="BB2615" s="145">
        <v>217620</v>
      </c>
    </row>
    <row r="2616" spans="48:54" x14ac:dyDescent="0.15">
      <c r="AV2616" s="143" t="s">
        <v>226</v>
      </c>
      <c r="AW2616" s="144" t="s">
        <v>147</v>
      </c>
      <c r="AX2616" s="134" t="s">
        <v>201</v>
      </c>
      <c r="AY2616" s="134" t="s">
        <v>227</v>
      </c>
      <c r="AZ2616" s="134" t="s">
        <v>207</v>
      </c>
      <c r="BA2616" s="135">
        <v>0.5</v>
      </c>
      <c r="BB2616" s="145">
        <v>201330</v>
      </c>
    </row>
    <row r="2617" spans="48:54" x14ac:dyDescent="0.15">
      <c r="AV2617" s="143" t="s">
        <v>226</v>
      </c>
      <c r="AW2617" s="144" t="s">
        <v>147</v>
      </c>
      <c r="AX2617" s="134" t="s">
        <v>201</v>
      </c>
      <c r="AY2617" s="134" t="s">
        <v>227</v>
      </c>
      <c r="AZ2617" s="134" t="s">
        <v>225</v>
      </c>
      <c r="BA2617" s="135">
        <v>1</v>
      </c>
      <c r="BB2617" s="145">
        <v>280720</v>
      </c>
    </row>
    <row r="2618" spans="48:54" x14ac:dyDescent="0.15">
      <c r="AV2618" s="143" t="s">
        <v>226</v>
      </c>
      <c r="AW2618" s="144" t="s">
        <v>147</v>
      </c>
      <c r="AX2618" s="134" t="s">
        <v>201</v>
      </c>
      <c r="AY2618" s="134" t="s">
        <v>227</v>
      </c>
      <c r="AZ2618" s="134" t="s">
        <v>225</v>
      </c>
      <c r="BA2618" s="135">
        <v>0.75</v>
      </c>
      <c r="BB2618" s="145">
        <v>261150</v>
      </c>
    </row>
    <row r="2619" spans="48:54" x14ac:dyDescent="0.15">
      <c r="AV2619" s="143" t="s">
        <v>226</v>
      </c>
      <c r="AW2619" s="144" t="s">
        <v>147</v>
      </c>
      <c r="AX2619" s="134" t="s">
        <v>201</v>
      </c>
      <c r="AY2619" s="134" t="s">
        <v>227</v>
      </c>
      <c r="AZ2619" s="134" t="s">
        <v>225</v>
      </c>
      <c r="BA2619" s="135">
        <v>0.5</v>
      </c>
      <c r="BB2619" s="145">
        <v>241590</v>
      </c>
    </row>
    <row r="2620" spans="48:54" x14ac:dyDescent="0.15">
      <c r="AV2620" s="143" t="s">
        <v>226</v>
      </c>
      <c r="AW2620" s="144" t="s">
        <v>148</v>
      </c>
      <c r="AX2620" s="134" t="s">
        <v>198</v>
      </c>
      <c r="AY2620" s="134" t="s">
        <v>227</v>
      </c>
      <c r="AZ2620" s="134" t="s">
        <v>207</v>
      </c>
      <c r="BA2620" s="135">
        <v>1</v>
      </c>
      <c r="BB2620" s="145">
        <v>77730</v>
      </c>
    </row>
    <row r="2621" spans="48:54" x14ac:dyDescent="0.15">
      <c r="AV2621" s="143" t="s">
        <v>226</v>
      </c>
      <c r="AW2621" s="144" t="s">
        <v>148</v>
      </c>
      <c r="AX2621" s="134" t="s">
        <v>198</v>
      </c>
      <c r="AY2621" s="134" t="s">
        <v>227</v>
      </c>
      <c r="AZ2621" s="134" t="s">
        <v>207</v>
      </c>
      <c r="BA2621" s="135">
        <v>0.75</v>
      </c>
      <c r="BB2621" s="145">
        <v>75500</v>
      </c>
    </row>
    <row r="2622" spans="48:54" x14ac:dyDescent="0.15">
      <c r="AV2622" s="143" t="s">
        <v>226</v>
      </c>
      <c r="AW2622" s="144" t="s">
        <v>148</v>
      </c>
      <c r="AX2622" s="134" t="s">
        <v>198</v>
      </c>
      <c r="AY2622" s="134" t="s">
        <v>227</v>
      </c>
      <c r="AZ2622" s="134" t="s">
        <v>207</v>
      </c>
      <c r="BA2622" s="135">
        <v>0.5</v>
      </c>
      <c r="BB2622" s="145">
        <v>73080</v>
      </c>
    </row>
    <row r="2623" spans="48:54" x14ac:dyDescent="0.15">
      <c r="AV2623" s="143" t="s">
        <v>226</v>
      </c>
      <c r="AW2623" s="144" t="s">
        <v>148</v>
      </c>
      <c r="AX2623" s="134" t="s">
        <v>198</v>
      </c>
      <c r="AY2623" s="134" t="s">
        <v>227</v>
      </c>
      <c r="AZ2623" s="134" t="s">
        <v>225</v>
      </c>
      <c r="BA2623" s="135">
        <v>1</v>
      </c>
      <c r="BB2623" s="145">
        <v>93270</v>
      </c>
    </row>
    <row r="2624" spans="48:54" x14ac:dyDescent="0.15">
      <c r="AV2624" s="143" t="s">
        <v>226</v>
      </c>
      <c r="AW2624" s="144" t="s">
        <v>148</v>
      </c>
      <c r="AX2624" s="134" t="s">
        <v>198</v>
      </c>
      <c r="AY2624" s="134" t="s">
        <v>227</v>
      </c>
      <c r="AZ2624" s="134" t="s">
        <v>225</v>
      </c>
      <c r="BA2624" s="135">
        <v>0.75</v>
      </c>
      <c r="BB2624" s="145">
        <v>90600</v>
      </c>
    </row>
    <row r="2625" spans="48:54" x14ac:dyDescent="0.15">
      <c r="AV2625" s="143" t="s">
        <v>226</v>
      </c>
      <c r="AW2625" s="144" t="s">
        <v>148</v>
      </c>
      <c r="AX2625" s="134" t="s">
        <v>198</v>
      </c>
      <c r="AY2625" s="134" t="s">
        <v>227</v>
      </c>
      <c r="AZ2625" s="134" t="s">
        <v>225</v>
      </c>
      <c r="BA2625" s="135">
        <v>0.5</v>
      </c>
      <c r="BB2625" s="145">
        <v>87690</v>
      </c>
    </row>
    <row r="2626" spans="48:54" x14ac:dyDescent="0.15">
      <c r="AV2626" s="143" t="s">
        <v>226</v>
      </c>
      <c r="AW2626" s="144" t="s">
        <v>148</v>
      </c>
      <c r="AX2626" s="134" t="s">
        <v>199</v>
      </c>
      <c r="AY2626" s="134" t="s">
        <v>227</v>
      </c>
      <c r="AZ2626" s="134" t="s">
        <v>207</v>
      </c>
      <c r="BA2626" s="135">
        <v>1</v>
      </c>
      <c r="BB2626" s="145">
        <v>85980</v>
      </c>
    </row>
    <row r="2627" spans="48:54" x14ac:dyDescent="0.15">
      <c r="AV2627" s="143" t="s">
        <v>226</v>
      </c>
      <c r="AW2627" s="144" t="s">
        <v>148</v>
      </c>
      <c r="AX2627" s="134" t="s">
        <v>199</v>
      </c>
      <c r="AY2627" s="134" t="s">
        <v>227</v>
      </c>
      <c r="AZ2627" s="134" t="s">
        <v>207</v>
      </c>
      <c r="BA2627" s="135">
        <v>0.75</v>
      </c>
      <c r="BB2627" s="145">
        <v>82910</v>
      </c>
    </row>
    <row r="2628" spans="48:54" x14ac:dyDescent="0.15">
      <c r="AV2628" s="143" t="s">
        <v>226</v>
      </c>
      <c r="AW2628" s="144" t="s">
        <v>148</v>
      </c>
      <c r="AX2628" s="134" t="s">
        <v>199</v>
      </c>
      <c r="AY2628" s="134" t="s">
        <v>227</v>
      </c>
      <c r="AZ2628" s="134" t="s">
        <v>207</v>
      </c>
      <c r="BA2628" s="135">
        <v>0.5</v>
      </c>
      <c r="BB2628" s="145">
        <v>79800</v>
      </c>
    </row>
    <row r="2629" spans="48:54" x14ac:dyDescent="0.15">
      <c r="AV2629" s="143" t="s">
        <v>226</v>
      </c>
      <c r="AW2629" s="144" t="s">
        <v>148</v>
      </c>
      <c r="AX2629" s="134" t="s">
        <v>199</v>
      </c>
      <c r="AY2629" s="134" t="s">
        <v>227</v>
      </c>
      <c r="AZ2629" s="134" t="s">
        <v>225</v>
      </c>
      <c r="BA2629" s="135">
        <v>1</v>
      </c>
      <c r="BB2629" s="145">
        <v>103170</v>
      </c>
    </row>
    <row r="2630" spans="48:54" x14ac:dyDescent="0.15">
      <c r="AV2630" s="143" t="s">
        <v>226</v>
      </c>
      <c r="AW2630" s="144" t="s">
        <v>148</v>
      </c>
      <c r="AX2630" s="134" t="s">
        <v>199</v>
      </c>
      <c r="AY2630" s="134" t="s">
        <v>227</v>
      </c>
      <c r="AZ2630" s="134" t="s">
        <v>225</v>
      </c>
      <c r="BA2630" s="135">
        <v>0.75</v>
      </c>
      <c r="BB2630" s="145">
        <v>99490</v>
      </c>
    </row>
    <row r="2631" spans="48:54" x14ac:dyDescent="0.15">
      <c r="AV2631" s="143" t="s">
        <v>226</v>
      </c>
      <c r="AW2631" s="144" t="s">
        <v>148</v>
      </c>
      <c r="AX2631" s="134" t="s">
        <v>199</v>
      </c>
      <c r="AY2631" s="134" t="s">
        <v>227</v>
      </c>
      <c r="AZ2631" s="134" t="s">
        <v>225</v>
      </c>
      <c r="BA2631" s="135">
        <v>0.5</v>
      </c>
      <c r="BB2631" s="145">
        <v>95760</v>
      </c>
    </row>
    <row r="2632" spans="48:54" x14ac:dyDescent="0.15">
      <c r="AV2632" s="143" t="s">
        <v>226</v>
      </c>
      <c r="AW2632" s="144" t="s">
        <v>148</v>
      </c>
      <c r="AX2632" s="134" t="s">
        <v>200</v>
      </c>
      <c r="AY2632" s="134" t="s">
        <v>227</v>
      </c>
      <c r="AZ2632" s="134" t="s">
        <v>207</v>
      </c>
      <c r="BA2632" s="135">
        <v>1</v>
      </c>
      <c r="BB2632" s="145">
        <v>147720</v>
      </c>
    </row>
    <row r="2633" spans="48:54" x14ac:dyDescent="0.15">
      <c r="AV2633" s="143" t="s">
        <v>226</v>
      </c>
      <c r="AW2633" s="144" t="s">
        <v>148</v>
      </c>
      <c r="AX2633" s="134" t="s">
        <v>200</v>
      </c>
      <c r="AY2633" s="134" t="s">
        <v>227</v>
      </c>
      <c r="AZ2633" s="134" t="s">
        <v>207</v>
      </c>
      <c r="BA2633" s="135">
        <v>0.75</v>
      </c>
      <c r="BB2633" s="145">
        <v>139340</v>
      </c>
    </row>
    <row r="2634" spans="48:54" x14ac:dyDescent="0.15">
      <c r="AV2634" s="143" t="s">
        <v>226</v>
      </c>
      <c r="AW2634" s="144" t="s">
        <v>148</v>
      </c>
      <c r="AX2634" s="134" t="s">
        <v>200</v>
      </c>
      <c r="AY2634" s="134" t="s">
        <v>227</v>
      </c>
      <c r="AZ2634" s="134" t="s">
        <v>207</v>
      </c>
      <c r="BA2634" s="135">
        <v>0.5</v>
      </c>
      <c r="BB2634" s="145">
        <v>130880</v>
      </c>
    </row>
    <row r="2635" spans="48:54" x14ac:dyDescent="0.15">
      <c r="AV2635" s="143" t="s">
        <v>226</v>
      </c>
      <c r="AW2635" s="144" t="s">
        <v>148</v>
      </c>
      <c r="AX2635" s="134" t="s">
        <v>200</v>
      </c>
      <c r="AY2635" s="134" t="s">
        <v>227</v>
      </c>
      <c r="AZ2635" s="134" t="s">
        <v>225</v>
      </c>
      <c r="BA2635" s="135">
        <v>1</v>
      </c>
      <c r="BB2635" s="145">
        <v>177270</v>
      </c>
    </row>
    <row r="2636" spans="48:54" x14ac:dyDescent="0.15">
      <c r="AV2636" s="143" t="s">
        <v>226</v>
      </c>
      <c r="AW2636" s="144" t="s">
        <v>148</v>
      </c>
      <c r="AX2636" s="134" t="s">
        <v>200</v>
      </c>
      <c r="AY2636" s="134" t="s">
        <v>227</v>
      </c>
      <c r="AZ2636" s="134" t="s">
        <v>225</v>
      </c>
      <c r="BA2636" s="135">
        <v>0.75</v>
      </c>
      <c r="BB2636" s="145">
        <v>167210</v>
      </c>
    </row>
    <row r="2637" spans="48:54" x14ac:dyDescent="0.15">
      <c r="AV2637" s="143" t="s">
        <v>226</v>
      </c>
      <c r="AW2637" s="144" t="s">
        <v>148</v>
      </c>
      <c r="AX2637" s="134" t="s">
        <v>200</v>
      </c>
      <c r="AY2637" s="134" t="s">
        <v>227</v>
      </c>
      <c r="AZ2637" s="134" t="s">
        <v>225</v>
      </c>
      <c r="BA2637" s="135">
        <v>0.5</v>
      </c>
      <c r="BB2637" s="145">
        <v>157050</v>
      </c>
    </row>
    <row r="2638" spans="48:54" x14ac:dyDescent="0.15">
      <c r="AV2638" s="143" t="s">
        <v>226</v>
      </c>
      <c r="AW2638" s="144" t="s">
        <v>148</v>
      </c>
      <c r="AX2638" s="134" t="s">
        <v>201</v>
      </c>
      <c r="AY2638" s="134" t="s">
        <v>227</v>
      </c>
      <c r="AZ2638" s="134" t="s">
        <v>207</v>
      </c>
      <c r="BA2638" s="135">
        <v>1</v>
      </c>
      <c r="BB2638" s="145">
        <v>230860</v>
      </c>
    </row>
    <row r="2639" spans="48:54" x14ac:dyDescent="0.15">
      <c r="AV2639" s="143" t="s">
        <v>226</v>
      </c>
      <c r="AW2639" s="144" t="s">
        <v>148</v>
      </c>
      <c r="AX2639" s="134" t="s">
        <v>201</v>
      </c>
      <c r="AY2639" s="134" t="s">
        <v>227</v>
      </c>
      <c r="AZ2639" s="134" t="s">
        <v>207</v>
      </c>
      <c r="BA2639" s="135">
        <v>0.75</v>
      </c>
      <c r="BB2639" s="145">
        <v>214710</v>
      </c>
    </row>
    <row r="2640" spans="48:54" x14ac:dyDescent="0.15">
      <c r="AV2640" s="143" t="s">
        <v>226</v>
      </c>
      <c r="AW2640" s="144" t="s">
        <v>148</v>
      </c>
      <c r="AX2640" s="134" t="s">
        <v>201</v>
      </c>
      <c r="AY2640" s="134" t="s">
        <v>227</v>
      </c>
      <c r="AZ2640" s="134" t="s">
        <v>207</v>
      </c>
      <c r="BA2640" s="135">
        <v>0.5</v>
      </c>
      <c r="BB2640" s="145">
        <v>198730</v>
      </c>
    </row>
    <row r="2641" spans="48:54" x14ac:dyDescent="0.15">
      <c r="AV2641" s="143" t="s">
        <v>226</v>
      </c>
      <c r="AW2641" s="144" t="s">
        <v>148</v>
      </c>
      <c r="AX2641" s="134" t="s">
        <v>201</v>
      </c>
      <c r="AY2641" s="134" t="s">
        <v>227</v>
      </c>
      <c r="AZ2641" s="134" t="s">
        <v>225</v>
      </c>
      <c r="BA2641" s="135">
        <v>1</v>
      </c>
      <c r="BB2641" s="145">
        <v>277040</v>
      </c>
    </row>
    <row r="2642" spans="48:54" x14ac:dyDescent="0.15">
      <c r="AV2642" s="143" t="s">
        <v>226</v>
      </c>
      <c r="AW2642" s="144" t="s">
        <v>148</v>
      </c>
      <c r="AX2642" s="134" t="s">
        <v>201</v>
      </c>
      <c r="AY2642" s="134" t="s">
        <v>227</v>
      </c>
      <c r="AZ2642" s="134" t="s">
        <v>225</v>
      </c>
      <c r="BA2642" s="135">
        <v>0.75</v>
      </c>
      <c r="BB2642" s="145">
        <v>257650</v>
      </c>
    </row>
    <row r="2643" spans="48:54" x14ac:dyDescent="0.15">
      <c r="AV2643" s="143" t="s">
        <v>226</v>
      </c>
      <c r="AW2643" s="144" t="s">
        <v>148</v>
      </c>
      <c r="AX2643" s="134" t="s">
        <v>201</v>
      </c>
      <c r="AY2643" s="134" t="s">
        <v>227</v>
      </c>
      <c r="AZ2643" s="134" t="s">
        <v>225</v>
      </c>
      <c r="BA2643" s="135">
        <v>0.5</v>
      </c>
      <c r="BB2643" s="145">
        <v>238460</v>
      </c>
    </row>
    <row r="2644" spans="48:54" x14ac:dyDescent="0.15">
      <c r="AV2644" s="143" t="s">
        <v>226</v>
      </c>
      <c r="AW2644" s="144" t="s">
        <v>149</v>
      </c>
      <c r="AX2644" s="134" t="s">
        <v>198</v>
      </c>
      <c r="AY2644" s="134" t="s">
        <v>227</v>
      </c>
      <c r="AZ2644" s="134" t="s">
        <v>207</v>
      </c>
      <c r="BA2644" s="135">
        <v>1</v>
      </c>
      <c r="BB2644" s="145">
        <v>68690</v>
      </c>
    </row>
    <row r="2645" spans="48:54" x14ac:dyDescent="0.15">
      <c r="AV2645" s="143" t="s">
        <v>226</v>
      </c>
      <c r="AW2645" s="144" t="s">
        <v>149</v>
      </c>
      <c r="AX2645" s="134" t="s">
        <v>198</v>
      </c>
      <c r="AY2645" s="134" t="s">
        <v>227</v>
      </c>
      <c r="AZ2645" s="134" t="s">
        <v>207</v>
      </c>
      <c r="BA2645" s="135">
        <v>0.75</v>
      </c>
      <c r="BB2645" s="145">
        <v>66560</v>
      </c>
    </row>
    <row r="2646" spans="48:54" x14ac:dyDescent="0.15">
      <c r="AV2646" s="143" t="s">
        <v>226</v>
      </c>
      <c r="AW2646" s="144" t="s">
        <v>149</v>
      </c>
      <c r="AX2646" s="134" t="s">
        <v>198</v>
      </c>
      <c r="AY2646" s="134" t="s">
        <v>227</v>
      </c>
      <c r="AZ2646" s="134" t="s">
        <v>207</v>
      </c>
      <c r="BA2646" s="135">
        <v>0.5</v>
      </c>
      <c r="BB2646" s="145">
        <v>64470</v>
      </c>
    </row>
    <row r="2647" spans="48:54" x14ac:dyDescent="0.15">
      <c r="AV2647" s="143" t="s">
        <v>226</v>
      </c>
      <c r="AW2647" s="144" t="s">
        <v>149</v>
      </c>
      <c r="AX2647" s="134" t="s">
        <v>198</v>
      </c>
      <c r="AY2647" s="134" t="s">
        <v>227</v>
      </c>
      <c r="AZ2647" s="134" t="s">
        <v>225</v>
      </c>
      <c r="BA2647" s="135">
        <v>1</v>
      </c>
      <c r="BB2647" s="145">
        <v>82430</v>
      </c>
    </row>
    <row r="2648" spans="48:54" x14ac:dyDescent="0.15">
      <c r="AV2648" s="143" t="s">
        <v>226</v>
      </c>
      <c r="AW2648" s="144" t="s">
        <v>149</v>
      </c>
      <c r="AX2648" s="134" t="s">
        <v>198</v>
      </c>
      <c r="AY2648" s="134" t="s">
        <v>227</v>
      </c>
      <c r="AZ2648" s="134" t="s">
        <v>225</v>
      </c>
      <c r="BA2648" s="135">
        <v>0.75</v>
      </c>
      <c r="BB2648" s="145">
        <v>79870</v>
      </c>
    </row>
    <row r="2649" spans="48:54" x14ac:dyDescent="0.15">
      <c r="AV2649" s="143" t="s">
        <v>226</v>
      </c>
      <c r="AW2649" s="144" t="s">
        <v>149</v>
      </c>
      <c r="AX2649" s="134" t="s">
        <v>198</v>
      </c>
      <c r="AY2649" s="134" t="s">
        <v>227</v>
      </c>
      <c r="AZ2649" s="134" t="s">
        <v>225</v>
      </c>
      <c r="BA2649" s="135">
        <v>0.5</v>
      </c>
      <c r="BB2649" s="145">
        <v>77360</v>
      </c>
    </row>
    <row r="2650" spans="48:54" x14ac:dyDescent="0.15">
      <c r="AV2650" s="143" t="s">
        <v>226</v>
      </c>
      <c r="AW2650" s="144" t="s">
        <v>149</v>
      </c>
      <c r="AX2650" s="134" t="s">
        <v>199</v>
      </c>
      <c r="AY2650" s="134" t="s">
        <v>227</v>
      </c>
      <c r="AZ2650" s="134" t="s">
        <v>207</v>
      </c>
      <c r="BA2650" s="135">
        <v>1</v>
      </c>
      <c r="BB2650" s="145">
        <v>76930</v>
      </c>
    </row>
    <row r="2651" spans="48:54" x14ac:dyDescent="0.15">
      <c r="AV2651" s="143" t="s">
        <v>226</v>
      </c>
      <c r="AW2651" s="144" t="s">
        <v>149</v>
      </c>
      <c r="AX2651" s="134" t="s">
        <v>199</v>
      </c>
      <c r="AY2651" s="134" t="s">
        <v>227</v>
      </c>
      <c r="AZ2651" s="134" t="s">
        <v>207</v>
      </c>
      <c r="BA2651" s="135">
        <v>0.75</v>
      </c>
      <c r="BB2651" s="145">
        <v>73970</v>
      </c>
    </row>
    <row r="2652" spans="48:54" x14ac:dyDescent="0.15">
      <c r="AV2652" s="143" t="s">
        <v>226</v>
      </c>
      <c r="AW2652" s="144" t="s">
        <v>149</v>
      </c>
      <c r="AX2652" s="134" t="s">
        <v>199</v>
      </c>
      <c r="AY2652" s="134" t="s">
        <v>227</v>
      </c>
      <c r="AZ2652" s="134" t="s">
        <v>207</v>
      </c>
      <c r="BA2652" s="135">
        <v>0.5</v>
      </c>
      <c r="BB2652" s="145">
        <v>71200</v>
      </c>
    </row>
    <row r="2653" spans="48:54" x14ac:dyDescent="0.15">
      <c r="AV2653" s="143" t="s">
        <v>226</v>
      </c>
      <c r="AW2653" s="144" t="s">
        <v>149</v>
      </c>
      <c r="AX2653" s="134" t="s">
        <v>199</v>
      </c>
      <c r="AY2653" s="134" t="s">
        <v>227</v>
      </c>
      <c r="AZ2653" s="134" t="s">
        <v>225</v>
      </c>
      <c r="BA2653" s="135">
        <v>1</v>
      </c>
      <c r="BB2653" s="145">
        <v>92330</v>
      </c>
    </row>
    <row r="2654" spans="48:54" x14ac:dyDescent="0.15">
      <c r="AV2654" s="143" t="s">
        <v>226</v>
      </c>
      <c r="AW2654" s="144" t="s">
        <v>149</v>
      </c>
      <c r="AX2654" s="134" t="s">
        <v>199</v>
      </c>
      <c r="AY2654" s="134" t="s">
        <v>227</v>
      </c>
      <c r="AZ2654" s="134" t="s">
        <v>225</v>
      </c>
      <c r="BA2654" s="135">
        <v>0.75</v>
      </c>
      <c r="BB2654" s="145">
        <v>88760</v>
      </c>
    </row>
    <row r="2655" spans="48:54" x14ac:dyDescent="0.15">
      <c r="AV2655" s="143" t="s">
        <v>226</v>
      </c>
      <c r="AW2655" s="144" t="s">
        <v>149</v>
      </c>
      <c r="AX2655" s="134" t="s">
        <v>199</v>
      </c>
      <c r="AY2655" s="134" t="s">
        <v>227</v>
      </c>
      <c r="AZ2655" s="134" t="s">
        <v>225</v>
      </c>
      <c r="BA2655" s="135">
        <v>0.5</v>
      </c>
      <c r="BB2655" s="145">
        <v>85440</v>
      </c>
    </row>
    <row r="2656" spans="48:54" x14ac:dyDescent="0.15">
      <c r="AV2656" s="143" t="s">
        <v>226</v>
      </c>
      <c r="AW2656" s="144" t="s">
        <v>149</v>
      </c>
      <c r="AX2656" s="134" t="s">
        <v>200</v>
      </c>
      <c r="AY2656" s="134" t="s">
        <v>227</v>
      </c>
      <c r="AZ2656" s="134" t="s">
        <v>207</v>
      </c>
      <c r="BA2656" s="135">
        <v>1</v>
      </c>
      <c r="BB2656" s="145">
        <v>138690</v>
      </c>
    </row>
    <row r="2657" spans="48:54" x14ac:dyDescent="0.15">
      <c r="AV2657" s="143" t="s">
        <v>226</v>
      </c>
      <c r="AW2657" s="144" t="s">
        <v>149</v>
      </c>
      <c r="AX2657" s="134" t="s">
        <v>200</v>
      </c>
      <c r="AY2657" s="134" t="s">
        <v>227</v>
      </c>
      <c r="AZ2657" s="134" t="s">
        <v>207</v>
      </c>
      <c r="BA2657" s="135">
        <v>0.75</v>
      </c>
      <c r="BB2657" s="145">
        <v>130410</v>
      </c>
    </row>
    <row r="2658" spans="48:54" x14ac:dyDescent="0.15">
      <c r="AV2658" s="143" t="s">
        <v>226</v>
      </c>
      <c r="AW2658" s="144" t="s">
        <v>149</v>
      </c>
      <c r="AX2658" s="134" t="s">
        <v>200</v>
      </c>
      <c r="AY2658" s="134" t="s">
        <v>227</v>
      </c>
      <c r="AZ2658" s="134" t="s">
        <v>207</v>
      </c>
      <c r="BA2658" s="135">
        <v>0.5</v>
      </c>
      <c r="BB2658" s="145">
        <v>122270</v>
      </c>
    </row>
    <row r="2659" spans="48:54" x14ac:dyDescent="0.15">
      <c r="AV2659" s="143" t="s">
        <v>226</v>
      </c>
      <c r="AW2659" s="144" t="s">
        <v>149</v>
      </c>
      <c r="AX2659" s="134" t="s">
        <v>200</v>
      </c>
      <c r="AY2659" s="134" t="s">
        <v>227</v>
      </c>
      <c r="AZ2659" s="134" t="s">
        <v>225</v>
      </c>
      <c r="BA2659" s="135">
        <v>1</v>
      </c>
      <c r="BB2659" s="145">
        <v>166430</v>
      </c>
    </row>
    <row r="2660" spans="48:54" x14ac:dyDescent="0.15">
      <c r="AV2660" s="143" t="s">
        <v>226</v>
      </c>
      <c r="AW2660" s="144" t="s">
        <v>149</v>
      </c>
      <c r="AX2660" s="134" t="s">
        <v>200</v>
      </c>
      <c r="AY2660" s="134" t="s">
        <v>227</v>
      </c>
      <c r="AZ2660" s="134" t="s">
        <v>225</v>
      </c>
      <c r="BA2660" s="135">
        <v>0.75</v>
      </c>
      <c r="BB2660" s="145">
        <v>156480</v>
      </c>
    </row>
    <row r="2661" spans="48:54" x14ac:dyDescent="0.15">
      <c r="AV2661" s="143" t="s">
        <v>226</v>
      </c>
      <c r="AW2661" s="144" t="s">
        <v>149</v>
      </c>
      <c r="AX2661" s="134" t="s">
        <v>200</v>
      </c>
      <c r="AY2661" s="134" t="s">
        <v>227</v>
      </c>
      <c r="AZ2661" s="134" t="s">
        <v>225</v>
      </c>
      <c r="BA2661" s="135">
        <v>0.5</v>
      </c>
      <c r="BB2661" s="145">
        <v>146720</v>
      </c>
    </row>
    <row r="2662" spans="48:54" x14ac:dyDescent="0.15">
      <c r="AV2662" s="143" t="s">
        <v>226</v>
      </c>
      <c r="AW2662" s="144" t="s">
        <v>149</v>
      </c>
      <c r="AX2662" s="134" t="s">
        <v>201</v>
      </c>
      <c r="AY2662" s="134" t="s">
        <v>227</v>
      </c>
      <c r="AZ2662" s="134" t="s">
        <v>207</v>
      </c>
      <c r="BA2662" s="135">
        <v>1</v>
      </c>
      <c r="BB2662" s="145">
        <v>221830</v>
      </c>
    </row>
    <row r="2663" spans="48:54" x14ac:dyDescent="0.15">
      <c r="AV2663" s="143" t="s">
        <v>226</v>
      </c>
      <c r="AW2663" s="144" t="s">
        <v>149</v>
      </c>
      <c r="AX2663" s="134" t="s">
        <v>201</v>
      </c>
      <c r="AY2663" s="134" t="s">
        <v>227</v>
      </c>
      <c r="AZ2663" s="134" t="s">
        <v>207</v>
      </c>
      <c r="BA2663" s="135">
        <v>0.75</v>
      </c>
      <c r="BB2663" s="145">
        <v>205760</v>
      </c>
    </row>
    <row r="2664" spans="48:54" x14ac:dyDescent="0.15">
      <c r="AV2664" s="143" t="s">
        <v>226</v>
      </c>
      <c r="AW2664" s="144" t="s">
        <v>149</v>
      </c>
      <c r="AX2664" s="134" t="s">
        <v>201</v>
      </c>
      <c r="AY2664" s="134" t="s">
        <v>227</v>
      </c>
      <c r="AZ2664" s="134" t="s">
        <v>207</v>
      </c>
      <c r="BA2664" s="135">
        <v>0.5</v>
      </c>
      <c r="BB2664" s="145">
        <v>190110</v>
      </c>
    </row>
    <row r="2665" spans="48:54" x14ac:dyDescent="0.15">
      <c r="AV2665" s="143" t="s">
        <v>226</v>
      </c>
      <c r="AW2665" s="144" t="s">
        <v>149</v>
      </c>
      <c r="AX2665" s="134" t="s">
        <v>201</v>
      </c>
      <c r="AY2665" s="134" t="s">
        <v>227</v>
      </c>
      <c r="AZ2665" s="134" t="s">
        <v>225</v>
      </c>
      <c r="BA2665" s="135">
        <v>1</v>
      </c>
      <c r="BB2665" s="145">
        <v>266190</v>
      </c>
    </row>
    <row r="2666" spans="48:54" x14ac:dyDescent="0.15">
      <c r="AV2666" s="143" t="s">
        <v>226</v>
      </c>
      <c r="AW2666" s="144" t="s">
        <v>149</v>
      </c>
      <c r="AX2666" s="134" t="s">
        <v>201</v>
      </c>
      <c r="AY2666" s="134" t="s">
        <v>227</v>
      </c>
      <c r="AZ2666" s="134" t="s">
        <v>225</v>
      </c>
      <c r="BA2666" s="135">
        <v>0.75</v>
      </c>
      <c r="BB2666" s="145">
        <v>246920</v>
      </c>
    </row>
    <row r="2667" spans="48:54" x14ac:dyDescent="0.15">
      <c r="AV2667" s="143" t="s">
        <v>226</v>
      </c>
      <c r="AW2667" s="144" t="s">
        <v>149</v>
      </c>
      <c r="AX2667" s="134" t="s">
        <v>201</v>
      </c>
      <c r="AY2667" s="134" t="s">
        <v>227</v>
      </c>
      <c r="AZ2667" s="134" t="s">
        <v>225</v>
      </c>
      <c r="BA2667" s="135">
        <v>0.5</v>
      </c>
      <c r="BB2667" s="145">
        <v>228130</v>
      </c>
    </row>
    <row r="2668" spans="48:54" x14ac:dyDescent="0.15">
      <c r="AV2668" s="143" t="s">
        <v>226</v>
      </c>
      <c r="AW2668" s="144" t="s">
        <v>150</v>
      </c>
      <c r="AX2668" s="134" t="s">
        <v>198</v>
      </c>
      <c r="AY2668" s="134" t="s">
        <v>227</v>
      </c>
      <c r="AZ2668" s="134" t="s">
        <v>207</v>
      </c>
      <c r="BA2668" s="135">
        <v>1</v>
      </c>
      <c r="BB2668" s="145">
        <v>62330</v>
      </c>
    </row>
    <row r="2669" spans="48:54" x14ac:dyDescent="0.15">
      <c r="AV2669" s="143" t="s">
        <v>226</v>
      </c>
      <c r="AW2669" s="144" t="s">
        <v>150</v>
      </c>
      <c r="AX2669" s="134" t="s">
        <v>198</v>
      </c>
      <c r="AY2669" s="134" t="s">
        <v>227</v>
      </c>
      <c r="AZ2669" s="134" t="s">
        <v>207</v>
      </c>
      <c r="BA2669" s="135">
        <v>0.75</v>
      </c>
      <c r="BB2669" s="145">
        <v>60260</v>
      </c>
    </row>
    <row r="2670" spans="48:54" x14ac:dyDescent="0.15">
      <c r="AV2670" s="143" t="s">
        <v>226</v>
      </c>
      <c r="AW2670" s="144" t="s">
        <v>150</v>
      </c>
      <c r="AX2670" s="134" t="s">
        <v>198</v>
      </c>
      <c r="AY2670" s="134" t="s">
        <v>227</v>
      </c>
      <c r="AZ2670" s="134" t="s">
        <v>207</v>
      </c>
      <c r="BA2670" s="135">
        <v>0.5</v>
      </c>
      <c r="BB2670" s="145">
        <v>58240</v>
      </c>
    </row>
    <row r="2671" spans="48:54" x14ac:dyDescent="0.15">
      <c r="AV2671" s="143" t="s">
        <v>226</v>
      </c>
      <c r="AW2671" s="144" t="s">
        <v>150</v>
      </c>
      <c r="AX2671" s="134" t="s">
        <v>198</v>
      </c>
      <c r="AY2671" s="134" t="s">
        <v>227</v>
      </c>
      <c r="AZ2671" s="134" t="s">
        <v>225</v>
      </c>
      <c r="BA2671" s="135">
        <v>1</v>
      </c>
      <c r="BB2671" s="145">
        <v>74790</v>
      </c>
    </row>
    <row r="2672" spans="48:54" x14ac:dyDescent="0.15">
      <c r="AV2672" s="143" t="s">
        <v>226</v>
      </c>
      <c r="AW2672" s="144" t="s">
        <v>150</v>
      </c>
      <c r="AX2672" s="134" t="s">
        <v>198</v>
      </c>
      <c r="AY2672" s="134" t="s">
        <v>227</v>
      </c>
      <c r="AZ2672" s="134" t="s">
        <v>225</v>
      </c>
      <c r="BA2672" s="135">
        <v>0.75</v>
      </c>
      <c r="BB2672" s="145">
        <v>72320</v>
      </c>
    </row>
    <row r="2673" spans="48:54" x14ac:dyDescent="0.15">
      <c r="AV2673" s="143" t="s">
        <v>226</v>
      </c>
      <c r="AW2673" s="144" t="s">
        <v>150</v>
      </c>
      <c r="AX2673" s="134" t="s">
        <v>198</v>
      </c>
      <c r="AY2673" s="134" t="s">
        <v>227</v>
      </c>
      <c r="AZ2673" s="134" t="s">
        <v>225</v>
      </c>
      <c r="BA2673" s="135">
        <v>0.5</v>
      </c>
      <c r="BB2673" s="145">
        <v>69890</v>
      </c>
    </row>
    <row r="2674" spans="48:54" x14ac:dyDescent="0.15">
      <c r="AV2674" s="143" t="s">
        <v>226</v>
      </c>
      <c r="AW2674" s="144" t="s">
        <v>150</v>
      </c>
      <c r="AX2674" s="134" t="s">
        <v>199</v>
      </c>
      <c r="AY2674" s="134" t="s">
        <v>227</v>
      </c>
      <c r="AZ2674" s="134" t="s">
        <v>207</v>
      </c>
      <c r="BA2674" s="135">
        <v>1</v>
      </c>
      <c r="BB2674" s="145">
        <v>70570</v>
      </c>
    </row>
    <row r="2675" spans="48:54" x14ac:dyDescent="0.15">
      <c r="AV2675" s="143" t="s">
        <v>226</v>
      </c>
      <c r="AW2675" s="144" t="s">
        <v>150</v>
      </c>
      <c r="AX2675" s="134" t="s">
        <v>199</v>
      </c>
      <c r="AY2675" s="134" t="s">
        <v>227</v>
      </c>
      <c r="AZ2675" s="134" t="s">
        <v>207</v>
      </c>
      <c r="BA2675" s="135">
        <v>0.75</v>
      </c>
      <c r="BB2675" s="145">
        <v>67680</v>
      </c>
    </row>
    <row r="2676" spans="48:54" x14ac:dyDescent="0.15">
      <c r="AV2676" s="143" t="s">
        <v>226</v>
      </c>
      <c r="AW2676" s="144" t="s">
        <v>150</v>
      </c>
      <c r="AX2676" s="134" t="s">
        <v>199</v>
      </c>
      <c r="AY2676" s="134" t="s">
        <v>227</v>
      </c>
      <c r="AZ2676" s="134" t="s">
        <v>207</v>
      </c>
      <c r="BA2676" s="135">
        <v>0.5</v>
      </c>
      <c r="BB2676" s="145">
        <v>64970</v>
      </c>
    </row>
    <row r="2677" spans="48:54" x14ac:dyDescent="0.15">
      <c r="AV2677" s="143" t="s">
        <v>226</v>
      </c>
      <c r="AW2677" s="144" t="s">
        <v>150</v>
      </c>
      <c r="AX2677" s="134" t="s">
        <v>199</v>
      </c>
      <c r="AY2677" s="134" t="s">
        <v>227</v>
      </c>
      <c r="AZ2677" s="134" t="s">
        <v>225</v>
      </c>
      <c r="BA2677" s="135">
        <v>1</v>
      </c>
      <c r="BB2677" s="145">
        <v>84690</v>
      </c>
    </row>
    <row r="2678" spans="48:54" x14ac:dyDescent="0.15">
      <c r="AV2678" s="143" t="s">
        <v>226</v>
      </c>
      <c r="AW2678" s="144" t="s">
        <v>150</v>
      </c>
      <c r="AX2678" s="134" t="s">
        <v>199</v>
      </c>
      <c r="AY2678" s="134" t="s">
        <v>227</v>
      </c>
      <c r="AZ2678" s="134" t="s">
        <v>225</v>
      </c>
      <c r="BA2678" s="135">
        <v>0.75</v>
      </c>
      <c r="BB2678" s="145">
        <v>81200</v>
      </c>
    </row>
    <row r="2679" spans="48:54" x14ac:dyDescent="0.15">
      <c r="AV2679" s="143" t="s">
        <v>226</v>
      </c>
      <c r="AW2679" s="144" t="s">
        <v>150</v>
      </c>
      <c r="AX2679" s="134" t="s">
        <v>199</v>
      </c>
      <c r="AY2679" s="134" t="s">
        <v>227</v>
      </c>
      <c r="AZ2679" s="134" t="s">
        <v>225</v>
      </c>
      <c r="BA2679" s="135">
        <v>0.5</v>
      </c>
      <c r="BB2679" s="145">
        <v>77950</v>
      </c>
    </row>
    <row r="2680" spans="48:54" x14ac:dyDescent="0.15">
      <c r="AV2680" s="143" t="s">
        <v>226</v>
      </c>
      <c r="AW2680" s="144" t="s">
        <v>150</v>
      </c>
      <c r="AX2680" s="134" t="s">
        <v>200</v>
      </c>
      <c r="AY2680" s="134" t="s">
        <v>227</v>
      </c>
      <c r="AZ2680" s="134" t="s">
        <v>207</v>
      </c>
      <c r="BA2680" s="135">
        <v>1</v>
      </c>
      <c r="BB2680" s="145">
        <v>132330</v>
      </c>
    </row>
    <row r="2681" spans="48:54" x14ac:dyDescent="0.15">
      <c r="AV2681" s="143" t="s">
        <v>226</v>
      </c>
      <c r="AW2681" s="144" t="s">
        <v>150</v>
      </c>
      <c r="AX2681" s="134" t="s">
        <v>200</v>
      </c>
      <c r="AY2681" s="134" t="s">
        <v>227</v>
      </c>
      <c r="AZ2681" s="134" t="s">
        <v>207</v>
      </c>
      <c r="BA2681" s="135">
        <v>0.75</v>
      </c>
      <c r="BB2681" s="145">
        <v>124110</v>
      </c>
    </row>
    <row r="2682" spans="48:54" x14ac:dyDescent="0.15">
      <c r="AV2682" s="143" t="s">
        <v>226</v>
      </c>
      <c r="AW2682" s="144" t="s">
        <v>150</v>
      </c>
      <c r="AX2682" s="134" t="s">
        <v>200</v>
      </c>
      <c r="AY2682" s="134" t="s">
        <v>227</v>
      </c>
      <c r="AZ2682" s="134" t="s">
        <v>207</v>
      </c>
      <c r="BA2682" s="135">
        <v>0.5</v>
      </c>
      <c r="BB2682" s="145">
        <v>116040</v>
      </c>
    </row>
    <row r="2683" spans="48:54" x14ac:dyDescent="0.15">
      <c r="AV2683" s="143" t="s">
        <v>226</v>
      </c>
      <c r="AW2683" s="144" t="s">
        <v>150</v>
      </c>
      <c r="AX2683" s="134" t="s">
        <v>200</v>
      </c>
      <c r="AY2683" s="134" t="s">
        <v>227</v>
      </c>
      <c r="AZ2683" s="134" t="s">
        <v>225</v>
      </c>
      <c r="BA2683" s="135">
        <v>1</v>
      </c>
      <c r="BB2683" s="145">
        <v>158790</v>
      </c>
    </row>
    <row r="2684" spans="48:54" x14ac:dyDescent="0.15">
      <c r="AV2684" s="143" t="s">
        <v>226</v>
      </c>
      <c r="AW2684" s="144" t="s">
        <v>150</v>
      </c>
      <c r="AX2684" s="134" t="s">
        <v>200</v>
      </c>
      <c r="AY2684" s="134" t="s">
        <v>227</v>
      </c>
      <c r="AZ2684" s="134" t="s">
        <v>225</v>
      </c>
      <c r="BA2684" s="135">
        <v>0.75</v>
      </c>
      <c r="BB2684" s="145">
        <v>148930</v>
      </c>
    </row>
    <row r="2685" spans="48:54" x14ac:dyDescent="0.15">
      <c r="AV2685" s="143" t="s">
        <v>226</v>
      </c>
      <c r="AW2685" s="144" t="s">
        <v>150</v>
      </c>
      <c r="AX2685" s="134" t="s">
        <v>200</v>
      </c>
      <c r="AY2685" s="134" t="s">
        <v>227</v>
      </c>
      <c r="AZ2685" s="134" t="s">
        <v>225</v>
      </c>
      <c r="BA2685" s="135">
        <v>0.5</v>
      </c>
      <c r="BB2685" s="145">
        <v>139250</v>
      </c>
    </row>
    <row r="2686" spans="48:54" x14ac:dyDescent="0.15">
      <c r="AV2686" s="143" t="s">
        <v>226</v>
      </c>
      <c r="AW2686" s="144" t="s">
        <v>150</v>
      </c>
      <c r="AX2686" s="134" t="s">
        <v>201</v>
      </c>
      <c r="AY2686" s="134" t="s">
        <v>227</v>
      </c>
      <c r="AZ2686" s="134" t="s">
        <v>207</v>
      </c>
      <c r="BA2686" s="135">
        <v>1</v>
      </c>
      <c r="BB2686" s="145">
        <v>215470</v>
      </c>
    </row>
    <row r="2687" spans="48:54" x14ac:dyDescent="0.15">
      <c r="AV2687" s="143" t="s">
        <v>226</v>
      </c>
      <c r="AW2687" s="144" t="s">
        <v>150</v>
      </c>
      <c r="AX2687" s="134" t="s">
        <v>201</v>
      </c>
      <c r="AY2687" s="134" t="s">
        <v>227</v>
      </c>
      <c r="AZ2687" s="134" t="s">
        <v>207</v>
      </c>
      <c r="BA2687" s="135">
        <v>0.75</v>
      </c>
      <c r="BB2687" s="145">
        <v>199470</v>
      </c>
    </row>
    <row r="2688" spans="48:54" x14ac:dyDescent="0.15">
      <c r="AV2688" s="143" t="s">
        <v>226</v>
      </c>
      <c r="AW2688" s="144" t="s">
        <v>150</v>
      </c>
      <c r="AX2688" s="134" t="s">
        <v>201</v>
      </c>
      <c r="AY2688" s="134" t="s">
        <v>227</v>
      </c>
      <c r="AZ2688" s="134" t="s">
        <v>207</v>
      </c>
      <c r="BA2688" s="135">
        <v>0.5</v>
      </c>
      <c r="BB2688" s="145">
        <v>183890</v>
      </c>
    </row>
    <row r="2689" spans="48:54" x14ac:dyDescent="0.15">
      <c r="AV2689" s="143" t="s">
        <v>226</v>
      </c>
      <c r="AW2689" s="144" t="s">
        <v>150</v>
      </c>
      <c r="AX2689" s="134" t="s">
        <v>201</v>
      </c>
      <c r="AY2689" s="134" t="s">
        <v>227</v>
      </c>
      <c r="AZ2689" s="134" t="s">
        <v>225</v>
      </c>
      <c r="BA2689" s="135">
        <v>1</v>
      </c>
      <c r="BB2689" s="145">
        <v>258550</v>
      </c>
    </row>
    <row r="2690" spans="48:54" x14ac:dyDescent="0.15">
      <c r="AV2690" s="143" t="s">
        <v>226</v>
      </c>
      <c r="AW2690" s="144" t="s">
        <v>150</v>
      </c>
      <c r="AX2690" s="134" t="s">
        <v>201</v>
      </c>
      <c r="AY2690" s="134" t="s">
        <v>227</v>
      </c>
      <c r="AZ2690" s="134" t="s">
        <v>225</v>
      </c>
      <c r="BA2690" s="135">
        <v>0.75</v>
      </c>
      <c r="BB2690" s="145">
        <v>239370</v>
      </c>
    </row>
    <row r="2691" spans="48:54" ht="14.25" thickBot="1" x14ac:dyDescent="0.2">
      <c r="AV2691" s="201" t="s">
        <v>226</v>
      </c>
      <c r="AW2691" s="202" t="s">
        <v>150</v>
      </c>
      <c r="AX2691" s="203" t="s">
        <v>201</v>
      </c>
      <c r="AY2691" s="203" t="s">
        <v>227</v>
      </c>
      <c r="AZ2691" s="203" t="s">
        <v>225</v>
      </c>
      <c r="BA2691" s="204">
        <v>0.5</v>
      </c>
      <c r="BB2691" s="205">
        <v>220660</v>
      </c>
    </row>
  </sheetData>
  <sheetProtection password="F443" sheet="1" objects="1" scenarios="1" selectLockedCells="1"/>
  <mergeCells count="187">
    <mergeCell ref="Q4:W4"/>
    <mergeCell ref="Q5:W5"/>
    <mergeCell ref="J7:P7"/>
    <mergeCell ref="J8:P8"/>
    <mergeCell ref="C15:F15"/>
    <mergeCell ref="G15:M15"/>
    <mergeCell ref="C14:F14"/>
    <mergeCell ref="G14:M14"/>
    <mergeCell ref="C4:I4"/>
    <mergeCell ref="C5:I5"/>
    <mergeCell ref="J4:P4"/>
    <mergeCell ref="J5:P5"/>
    <mergeCell ref="C12:F13"/>
    <mergeCell ref="G12:N13"/>
    <mergeCell ref="X7:AD7"/>
    <mergeCell ref="Q8:W8"/>
    <mergeCell ref="X8:AD8"/>
    <mergeCell ref="C7:I7"/>
    <mergeCell ref="C8:I8"/>
    <mergeCell ref="C17:F17"/>
    <mergeCell ref="G17:M17"/>
    <mergeCell ref="C16:F16"/>
    <mergeCell ref="G16:M16"/>
    <mergeCell ref="Q7:W7"/>
    <mergeCell ref="H83:M83"/>
    <mergeCell ref="C74:H74"/>
    <mergeCell ref="I74:Q74"/>
    <mergeCell ref="U77:V77"/>
    <mergeCell ref="X77:Y77"/>
    <mergeCell ref="C75:E76"/>
    <mergeCell ref="F75:H76"/>
    <mergeCell ref="I75:Q75"/>
    <mergeCell ref="R75:AB76"/>
    <mergeCell ref="AA77:AB77"/>
    <mergeCell ref="C80:J80"/>
    <mergeCell ref="K80:P80"/>
    <mergeCell ref="Q80:V80"/>
    <mergeCell ref="W80:AA80"/>
    <mergeCell ref="I76:K76"/>
    <mergeCell ref="L76:N76"/>
    <mergeCell ref="O76:Q76"/>
    <mergeCell ref="AC63:AE64"/>
    <mergeCell ref="U65:V65"/>
    <mergeCell ref="X65:Y65"/>
    <mergeCell ref="T71:V71"/>
    <mergeCell ref="W71:AA71"/>
    <mergeCell ref="AC77:AE77"/>
    <mergeCell ref="C77:E77"/>
    <mergeCell ref="F77:H77"/>
    <mergeCell ref="I77:K77"/>
    <mergeCell ref="L77:N77"/>
    <mergeCell ref="O77:Q77"/>
    <mergeCell ref="R77:S77"/>
    <mergeCell ref="AC75:AE76"/>
    <mergeCell ref="C63:E64"/>
    <mergeCell ref="F63:H64"/>
    <mergeCell ref="I63:Q63"/>
    <mergeCell ref="I64:M64"/>
    <mergeCell ref="N64:Q64"/>
    <mergeCell ref="K70:P70"/>
    <mergeCell ref="C65:E65"/>
    <mergeCell ref="F65:H65"/>
    <mergeCell ref="I65:M65"/>
    <mergeCell ref="N65:Q65"/>
    <mergeCell ref="R65:S65"/>
    <mergeCell ref="C57:E57"/>
    <mergeCell ref="F57:H57"/>
    <mergeCell ref="I57:M57"/>
    <mergeCell ref="N57:Q57"/>
    <mergeCell ref="R57:S57"/>
    <mergeCell ref="R55:AB56"/>
    <mergeCell ref="AC55:AE56"/>
    <mergeCell ref="I56:M56"/>
    <mergeCell ref="N56:Q56"/>
    <mergeCell ref="C55:E56"/>
    <mergeCell ref="F55:H56"/>
    <mergeCell ref="I55:Q55"/>
    <mergeCell ref="X57:Y57"/>
    <mergeCell ref="AA57:AB57"/>
    <mergeCell ref="AC57:AE57"/>
    <mergeCell ref="U57:V57"/>
    <mergeCell ref="G37:I37"/>
    <mergeCell ref="K37:M37"/>
    <mergeCell ref="O37:Q37"/>
    <mergeCell ref="S37:U37"/>
    <mergeCell ref="Q40:AC40"/>
    <mergeCell ref="C43:G43"/>
    <mergeCell ref="C44:G44"/>
    <mergeCell ref="H42:L42"/>
    <mergeCell ref="H43:L43"/>
    <mergeCell ref="H44:L44"/>
    <mergeCell ref="C25:O25"/>
    <mergeCell ref="C27:O27"/>
    <mergeCell ref="P25:X25"/>
    <mergeCell ref="P27:X27"/>
    <mergeCell ref="D30:I30"/>
    <mergeCell ref="J30:O30"/>
    <mergeCell ref="D31:I31"/>
    <mergeCell ref="D32:I32"/>
    <mergeCell ref="J31:O31"/>
    <mergeCell ref="J32:O32"/>
    <mergeCell ref="V30:X30"/>
    <mergeCell ref="V31:X31"/>
    <mergeCell ref="V32:X32"/>
    <mergeCell ref="C26:O26"/>
    <mergeCell ref="P26:X26"/>
    <mergeCell ref="P20:X20"/>
    <mergeCell ref="P21:X21"/>
    <mergeCell ref="P22:X22"/>
    <mergeCell ref="P23:X23"/>
    <mergeCell ref="P24:X24"/>
    <mergeCell ref="C20:O20"/>
    <mergeCell ref="C22:O22"/>
    <mergeCell ref="C21:O21"/>
    <mergeCell ref="C23:O23"/>
    <mergeCell ref="C24:O24"/>
    <mergeCell ref="AA61:AB61"/>
    <mergeCell ref="AC61:AE61"/>
    <mergeCell ref="Y30:AD30"/>
    <mergeCell ref="P30:U30"/>
    <mergeCell ref="P31:U31"/>
    <mergeCell ref="P32:U32"/>
    <mergeCell ref="P45:R45"/>
    <mergeCell ref="S45:X45"/>
    <mergeCell ref="M42:R42"/>
    <mergeCell ref="M43:R43"/>
    <mergeCell ref="M44:R44"/>
    <mergeCell ref="S42:Y42"/>
    <mergeCell ref="S43:X43"/>
    <mergeCell ref="S44:X44"/>
    <mergeCell ref="Y33:AC33"/>
    <mergeCell ref="V33:X33"/>
    <mergeCell ref="Y31:AC31"/>
    <mergeCell ref="Y32:AC32"/>
    <mergeCell ref="M49:P49"/>
    <mergeCell ref="M50:P50"/>
    <mergeCell ref="M51:P51"/>
    <mergeCell ref="S50:Y50"/>
    <mergeCell ref="S51:X51"/>
    <mergeCell ref="K68:P68"/>
    <mergeCell ref="K69:P69"/>
    <mergeCell ref="AC59:AE60"/>
    <mergeCell ref="I60:M60"/>
    <mergeCell ref="N60:Q60"/>
    <mergeCell ref="Q70:V70"/>
    <mergeCell ref="C70:J70"/>
    <mergeCell ref="W68:AA68"/>
    <mergeCell ref="W69:AA69"/>
    <mergeCell ref="W70:AA70"/>
    <mergeCell ref="Q67:V67"/>
    <mergeCell ref="Q68:V68"/>
    <mergeCell ref="Q69:V69"/>
    <mergeCell ref="C67:J67"/>
    <mergeCell ref="C68:J68"/>
    <mergeCell ref="C69:J69"/>
    <mergeCell ref="W67:AB67"/>
    <mergeCell ref="C61:E61"/>
    <mergeCell ref="F61:H61"/>
    <mergeCell ref="I61:M61"/>
    <mergeCell ref="N61:Q61"/>
    <mergeCell ref="R61:S61"/>
    <mergeCell ref="U61:V61"/>
    <mergeCell ref="X61:Y61"/>
    <mergeCell ref="C93:I93"/>
    <mergeCell ref="C94:H94"/>
    <mergeCell ref="C59:E60"/>
    <mergeCell ref="F59:H60"/>
    <mergeCell ref="I59:Q59"/>
    <mergeCell ref="R59:AB60"/>
    <mergeCell ref="R63:AB64"/>
    <mergeCell ref="C86:H86"/>
    <mergeCell ref="I86:N86"/>
    <mergeCell ref="X86:AB86"/>
    <mergeCell ref="O85:T85"/>
    <mergeCell ref="U85:W85"/>
    <mergeCell ref="O86:T86"/>
    <mergeCell ref="U86:W86"/>
    <mergeCell ref="C85:H85"/>
    <mergeCell ref="I85:N85"/>
    <mergeCell ref="X85:AC85"/>
    <mergeCell ref="C79:J79"/>
    <mergeCell ref="K79:P79"/>
    <mergeCell ref="Q79:V79"/>
    <mergeCell ref="W79:AB79"/>
    <mergeCell ref="AA65:AB65"/>
    <mergeCell ref="AC65:AE65"/>
    <mergeCell ref="K67:P67"/>
  </mergeCells>
  <phoneticPr fontId="1"/>
  <dataValidations count="10">
    <dataValidation type="whole" imeMode="halfAlpha" allowBlank="1" showInputMessage="1" showErrorMessage="1" errorTitle="入力エラー" error="数値(0～12)を入力してください" sqref="AH29:AK30">
      <formula1>0</formula1>
      <formula2>12</formula2>
    </dataValidation>
    <dataValidation type="whole" imeMode="halfAlpha" operator="greaterThanOrEqual" allowBlank="1" showInputMessage="1" showErrorMessage="1" errorTitle="入力エラー" error="整数値(0以上)を入力してください" sqref="F57:Q57 F77:Q77 H83:M83 F65:Q65 M49:P51 F61:Q61 J33">
      <formula1>0</formula1>
    </dataValidation>
    <dataValidation type="whole" imeMode="halfAlpha" allowBlank="1" showInputMessage="1" showErrorMessage="1" errorTitle="入力エラー" error="整数値(0～59)を入力してください" sqref="U57:V57 AA57:AB57 U77:V77 AA77:AB77 U61:V61 AA61:AB61 U65:V65 AA65:AB65 S37:U38 K38:M38">
      <formula1>0</formula1>
      <formula2>59</formula2>
    </dataValidation>
    <dataValidation type="whole" imeMode="halfAlpha" allowBlank="1" showInputMessage="1" showErrorMessage="1" errorTitle="入力エラー" error="整数値(0～23)を入力してください" sqref="R57:S57 X57:Y57 R77:S77 X77:Y77 R61:S61 X61:Y61 R65:S65 X65:Y65 O37:Q38 G38:I38">
      <formula1>0</formula1>
      <formula2>23</formula2>
    </dataValidation>
    <dataValidation imeMode="hiragana" allowBlank="1" showInputMessage="1" showErrorMessage="1" sqref="Q40:AC41"/>
    <dataValidation type="whole" imeMode="halfAlpha" allowBlank="1" showInputMessage="1" showErrorMessage="1" errorTitle="入力エラー" error="整数値(0～365)を入力してください" sqref="AC77:AE77 AC57:AE57 AF100 AG96 AC61:AE61 AC65:AE65">
      <formula1>0</formula1>
      <formula2>365</formula2>
    </dataValidation>
    <dataValidation type="whole" imeMode="halfAlpha" allowBlank="1" showInputMessage="1" showErrorMessage="1" errorTitle="入力エラー" error="整数値(0～12)を入力してください" sqref="C57:E57 C77:E77 C61:E61 C65:E65">
      <formula1>0</formula1>
      <formula2>12</formula2>
    </dataValidation>
    <dataValidation imeMode="halfAlpha" operator="greaterThanOrEqual" allowBlank="1" showInputMessage="1" showErrorMessage="1" errorTitle="入力エラー" error="数値(0以上)を入力してください" sqref="D31:D33"/>
    <dataValidation imeMode="halfAlpha" allowBlank="1" showInputMessage="1" showErrorMessage="1" sqref="G37:I37 K37:M37"/>
    <dataValidation imeMode="halfAlpha" operator="greaterThanOrEqual" allowBlank="1" showInputMessage="1" showErrorMessage="1" sqref="J31:O32"/>
  </dataValidations>
  <pageMargins left="0.7" right="0.7" top="0.75" bottom="0.75" header="0.3" footer="0.3"/>
  <pageSetup paperSize="9" scale="98" orientation="portrait" verticalDpi="0" r:id="rId1"/>
  <colBreaks count="1" manualBreakCount="1">
    <brk id="32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9" r:id="rId4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3</xdr:col>
                    <xdr:colOff>28575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5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6" name="Option Button 3">
              <controlPr defaultSize="0" autoFill="0" autoLine="0" autoPict="0">
                <anchor moveWithCells="1">
                  <from>
                    <xdr:col>8</xdr:col>
                    <xdr:colOff>76200</xdr:colOff>
                    <xdr:row>73</xdr:row>
                    <xdr:rowOff>28575</xdr:rowOff>
                  </from>
                  <to>
                    <xdr:col>11</xdr:col>
                    <xdr:colOff>142875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7" name="Option Button 24">
              <controlPr defaultSize="0" autoFill="0" autoLine="0" autoPict="0">
                <anchor moveWithCells="1">
                  <from>
                    <xdr:col>12</xdr:col>
                    <xdr:colOff>66675</xdr:colOff>
                    <xdr:row>73</xdr:row>
                    <xdr:rowOff>28575</xdr:rowOff>
                  </from>
                  <to>
                    <xdr:col>16</xdr:col>
                    <xdr:colOff>161925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8" name="Check Box 25">
              <controlPr defaultSize="0" autoFill="0" autoLine="0" autoPict="0">
                <anchor moveWithCells="1">
                  <from>
                    <xdr:col>1</xdr:col>
                    <xdr:colOff>171450</xdr:colOff>
                    <xdr:row>89</xdr:row>
                    <xdr:rowOff>0</xdr:rowOff>
                  </from>
                  <to>
                    <xdr:col>3</xdr:col>
                    <xdr:colOff>0</xdr:colOff>
                    <xdr:row>90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＜様式1号＞助成申込書</vt:lpstr>
      <vt:lpstr>＜様式1-1号＞所要額調書</vt:lpstr>
      <vt:lpstr>＜様式1-2号＞算定額（見込）調書</vt:lpstr>
      <vt:lpstr>集計シート</vt:lpstr>
      <vt:lpstr>'＜様式1-1号＞所要額調書'!Print_Area</vt:lpstr>
      <vt:lpstr>'＜様式1-2号＞算定額（見込）調書'!Print_Area</vt:lpstr>
      <vt:lpstr>'＜様式1号＞助成申込書'!Print_Area</vt:lpstr>
      <vt:lpstr>集計シート!Print_Area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k.abe</dc:creator>
  <cp:lastModifiedBy>arte</cp:lastModifiedBy>
  <cp:lastPrinted>2016-09-14T06:18:42Z</cp:lastPrinted>
  <dcterms:created xsi:type="dcterms:W3CDTF">2016-06-27T07:44:31Z</dcterms:created>
  <dcterms:modified xsi:type="dcterms:W3CDTF">2016-09-14T06:46:17Z</dcterms:modified>
</cp:coreProperties>
</file>